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3" documentId="13_ncr:1_{9F9F9A29-601A-45C5-98DF-1E95D1923864}" xr6:coauthVersionLast="47" xr6:coauthVersionMax="47" xr10:uidLastSave="{6BCC8E54-C443-4B0B-B845-4C979989F7EE}"/>
  <bookViews>
    <workbookView xWindow="28680" yWindow="-120" windowWidth="21240" windowHeight="15540" xr2:uid="{00000000-000D-0000-FFFF-FFFF00000000}"/>
  </bookViews>
  <sheets>
    <sheet name="Προτεραιότητες_ΕΣ" sheetId="1" r:id="rId1"/>
    <sheet name="Διάσταση1-Πεδία Παρέμβασης" sheetId="2" r:id="rId2"/>
    <sheet name="Διάσταση3-εδαφική εστίαση" sheetId="3" r:id="rId3"/>
  </sheets>
  <definedNames>
    <definedName name="_xlnm._FilterDatabase" localSheetId="1" hidden="1">'Διάσταση1-Πεδία Παρέμβασης'!$A$1:$I$129</definedName>
    <definedName name="_xlnm._FilterDatabase" localSheetId="2" hidden="1">'Διάσταση3-εδαφική εστίαση'!$A$1:$I$80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2" l="1"/>
  <c r="F59" i="2"/>
  <c r="C59" i="2"/>
  <c r="F60" i="2"/>
  <c r="E60" i="2"/>
  <c r="E59" i="2" s="1"/>
  <c r="H63" i="2"/>
  <c r="G63" i="2"/>
  <c r="E88" i="3" l="1"/>
  <c r="E87" i="3"/>
  <c r="C88" i="3"/>
  <c r="C87" i="3"/>
  <c r="D75" i="3"/>
  <c r="E75" i="3"/>
  <c r="F75" i="3"/>
  <c r="C75" i="3"/>
  <c r="D72" i="3"/>
  <c r="E72" i="3"/>
  <c r="F72" i="3"/>
  <c r="C72" i="3"/>
  <c r="D69" i="3"/>
  <c r="E69" i="3"/>
  <c r="F69" i="3"/>
  <c r="C69" i="3"/>
  <c r="C84" i="3" s="1"/>
  <c r="D67" i="3"/>
  <c r="E67" i="3"/>
  <c r="E83" i="3" s="1"/>
  <c r="F67" i="3"/>
  <c r="C67" i="3"/>
  <c r="C83" i="3" s="1"/>
  <c r="C79" i="3" s="1"/>
  <c r="D64" i="3"/>
  <c r="E64" i="3"/>
  <c r="F64" i="3"/>
  <c r="C64" i="3"/>
  <c r="D62" i="3"/>
  <c r="E62" i="3"/>
  <c r="F62" i="3"/>
  <c r="C62" i="3"/>
  <c r="D60" i="3"/>
  <c r="E60" i="3"/>
  <c r="F60" i="3"/>
  <c r="C60" i="3"/>
  <c r="D58" i="3"/>
  <c r="E58" i="3"/>
  <c r="F58" i="3"/>
  <c r="C58" i="3"/>
  <c r="E56" i="3"/>
  <c r="C56" i="3"/>
  <c r="F55" i="3"/>
  <c r="F56" i="3" s="1"/>
  <c r="D55" i="3"/>
  <c r="D56" i="3" s="1"/>
  <c r="F53" i="3"/>
  <c r="D53" i="3"/>
  <c r="E53" i="3"/>
  <c r="C53" i="3"/>
  <c r="E51" i="3"/>
  <c r="C51" i="3"/>
  <c r="F50" i="3"/>
  <c r="F88" i="3" s="1"/>
  <c r="D50" i="3"/>
  <c r="D88" i="3" s="1"/>
  <c r="F49" i="3"/>
  <c r="D49" i="3"/>
  <c r="G45" i="3"/>
  <c r="E46" i="3"/>
  <c r="C46" i="3"/>
  <c r="F45" i="3"/>
  <c r="D45" i="3"/>
  <c r="F44" i="3"/>
  <c r="D44" i="3"/>
  <c r="D42" i="3"/>
  <c r="E42" i="3"/>
  <c r="F42" i="3"/>
  <c r="C42" i="3"/>
  <c r="D40" i="3"/>
  <c r="E40" i="3"/>
  <c r="F40" i="3"/>
  <c r="C40" i="3"/>
  <c r="D38" i="3"/>
  <c r="E38" i="3"/>
  <c r="F38" i="3"/>
  <c r="C38" i="3"/>
  <c r="G34" i="3"/>
  <c r="C35" i="3"/>
  <c r="F34" i="3"/>
  <c r="E35" i="3"/>
  <c r="D34" i="3"/>
  <c r="F33" i="3"/>
  <c r="D33" i="3"/>
  <c r="D31" i="3"/>
  <c r="E31" i="3"/>
  <c r="F31" i="3"/>
  <c r="C31" i="3"/>
  <c r="G27" i="3"/>
  <c r="E28" i="3"/>
  <c r="C28" i="3"/>
  <c r="F27" i="3"/>
  <c r="F28" i="3" s="1"/>
  <c r="D27" i="3"/>
  <c r="D28" i="3" s="1"/>
  <c r="D24" i="3"/>
  <c r="E24" i="3"/>
  <c r="F24" i="3"/>
  <c r="C24" i="3"/>
  <c r="D22" i="3"/>
  <c r="E22" i="3"/>
  <c r="F22" i="3"/>
  <c r="C22" i="3"/>
  <c r="D20" i="3"/>
  <c r="E20" i="3"/>
  <c r="F20" i="3"/>
  <c r="C20" i="3"/>
  <c r="D4" i="3"/>
  <c r="E4" i="3"/>
  <c r="F4" i="3"/>
  <c r="C4" i="3"/>
  <c r="G15" i="3"/>
  <c r="F15" i="3"/>
  <c r="F16" i="3" s="1"/>
  <c r="D15" i="3"/>
  <c r="D16" i="3" s="1"/>
  <c r="C16" i="3"/>
  <c r="E11" i="3"/>
  <c r="E12" i="3" s="1"/>
  <c r="C12" i="3"/>
  <c r="D11" i="3"/>
  <c r="F10" i="3"/>
  <c r="D10" i="3"/>
  <c r="E8" i="3"/>
  <c r="C8" i="3"/>
  <c r="F6" i="3"/>
  <c r="F7" i="3"/>
  <c r="G7" i="3"/>
  <c r="D7" i="3"/>
  <c r="D6" i="3"/>
  <c r="G88" i="3" l="1"/>
  <c r="E86" i="3"/>
  <c r="F83" i="3"/>
  <c r="H83" i="3" s="1"/>
  <c r="F87" i="3"/>
  <c r="F86" i="3" s="1"/>
  <c r="D83" i="3"/>
  <c r="C86" i="3"/>
  <c r="G87" i="3"/>
  <c r="G86" i="3" s="1"/>
  <c r="D84" i="3"/>
  <c r="D82" i="3" s="1"/>
  <c r="D87" i="3"/>
  <c r="D86" i="3" s="1"/>
  <c r="E79" i="3"/>
  <c r="G79" i="3" s="1"/>
  <c r="E84" i="3"/>
  <c r="E80" i="3" s="1"/>
  <c r="H88" i="3"/>
  <c r="C80" i="3"/>
  <c r="F46" i="3"/>
  <c r="H45" i="3"/>
  <c r="D51" i="3"/>
  <c r="F51" i="3"/>
  <c r="D46" i="3"/>
  <c r="H34" i="3"/>
  <c r="D35" i="3"/>
  <c r="F35" i="3"/>
  <c r="H27" i="3"/>
  <c r="G22" i="3"/>
  <c r="G20" i="3"/>
  <c r="D8" i="3"/>
  <c r="H15" i="3"/>
  <c r="E16" i="3"/>
  <c r="F8" i="3"/>
  <c r="F11" i="3"/>
  <c r="D12" i="3"/>
  <c r="G8" i="3"/>
  <c r="H7" i="3"/>
  <c r="D79" i="3" l="1"/>
  <c r="F79" i="3"/>
  <c r="H87" i="3"/>
  <c r="H86" i="3" s="1"/>
  <c r="E82" i="3"/>
  <c r="G80" i="3"/>
  <c r="D80" i="3"/>
  <c r="F12" i="3"/>
  <c r="F84" i="3"/>
  <c r="G84" i="3"/>
  <c r="H8" i="3"/>
  <c r="H79" i="3" l="1"/>
  <c r="F80" i="3"/>
  <c r="H80" i="3" s="1"/>
  <c r="H84" i="3"/>
  <c r="H82" i="3" s="1"/>
  <c r="F82" i="3"/>
  <c r="H75" i="3"/>
  <c r="G75" i="3"/>
  <c r="F73" i="3"/>
  <c r="E73" i="3"/>
  <c r="D73" i="3"/>
  <c r="C73" i="3"/>
  <c r="H72" i="3"/>
  <c r="G72" i="3"/>
  <c r="F70" i="3"/>
  <c r="E70" i="3"/>
  <c r="D70" i="3"/>
  <c r="C70" i="3"/>
  <c r="H69" i="3"/>
  <c r="G69" i="3"/>
  <c r="H64" i="3"/>
  <c r="H63" i="3" s="1"/>
  <c r="G64" i="3"/>
  <c r="G63" i="3" s="1"/>
  <c r="H62" i="3"/>
  <c r="G62" i="3"/>
  <c r="H60" i="3"/>
  <c r="G60" i="3"/>
  <c r="H58" i="3"/>
  <c r="H57" i="3" s="1"/>
  <c r="H55" i="3"/>
  <c r="G55" i="3"/>
  <c r="H53" i="3"/>
  <c r="H52" i="3" s="1"/>
  <c r="G53" i="3"/>
  <c r="G52" i="3" s="1"/>
  <c r="H51" i="3"/>
  <c r="G51" i="3"/>
  <c r="H50" i="3"/>
  <c r="G50" i="3"/>
  <c r="H49" i="3"/>
  <c r="G49" i="3"/>
  <c r="H46" i="3"/>
  <c r="G46" i="3"/>
  <c r="H44" i="3"/>
  <c r="G44" i="3"/>
  <c r="H42" i="3"/>
  <c r="G42" i="3"/>
  <c r="H40" i="3"/>
  <c r="H39" i="3" s="1"/>
  <c r="G40" i="3"/>
  <c r="G39" i="3" s="1"/>
  <c r="H38" i="3"/>
  <c r="G38" i="3"/>
  <c r="H35" i="3"/>
  <c r="G35" i="3"/>
  <c r="H33" i="3"/>
  <c r="G33" i="3"/>
  <c r="H31" i="3"/>
  <c r="H30" i="3" s="1"/>
  <c r="G31" i="3"/>
  <c r="G30" i="3" s="1"/>
  <c r="H28" i="3"/>
  <c r="G28" i="3"/>
  <c r="F25" i="3"/>
  <c r="E25" i="3"/>
  <c r="D25" i="3"/>
  <c r="C25" i="3"/>
  <c r="H24" i="3"/>
  <c r="H23" i="3" s="1"/>
  <c r="G24" i="3"/>
  <c r="G23" i="3" s="1"/>
  <c r="H22" i="3"/>
  <c r="H18" i="3"/>
  <c r="H17" i="3" s="1"/>
  <c r="G18" i="3"/>
  <c r="G17" i="3" s="1"/>
  <c r="F17" i="3"/>
  <c r="E17" i="3"/>
  <c r="D17" i="3"/>
  <c r="C17" i="3"/>
  <c r="H16" i="3"/>
  <c r="H14" i="3" s="1"/>
  <c r="G16" i="3"/>
  <c r="G14" i="3" s="1"/>
  <c r="H12" i="3"/>
  <c r="G12" i="3"/>
  <c r="H11" i="3"/>
  <c r="G11" i="3"/>
  <c r="H10" i="3"/>
  <c r="G10" i="3"/>
  <c r="H6" i="3"/>
  <c r="G6" i="3"/>
  <c r="H4" i="3"/>
  <c r="H3" i="3" s="1"/>
  <c r="G4" i="3"/>
  <c r="G3" i="3" s="1"/>
  <c r="H26" i="3" l="1"/>
  <c r="H25" i="3" s="1"/>
  <c r="G26" i="3"/>
  <c r="G25" i="3" s="1"/>
  <c r="H43" i="3"/>
  <c r="E29" i="3"/>
  <c r="G37" i="3"/>
  <c r="G48" i="3"/>
  <c r="C29" i="3"/>
  <c r="F36" i="3"/>
  <c r="G43" i="3"/>
  <c r="D29" i="3"/>
  <c r="H48" i="3"/>
  <c r="G61" i="3"/>
  <c r="H41" i="3"/>
  <c r="H21" i="3"/>
  <c r="G32" i="3"/>
  <c r="G29" i="3" s="1"/>
  <c r="E36" i="3"/>
  <c r="H74" i="3"/>
  <c r="H73" i="3" s="1"/>
  <c r="G74" i="3"/>
  <c r="G73" i="3" s="1"/>
  <c r="C2" i="3"/>
  <c r="D2" i="3"/>
  <c r="H5" i="3"/>
  <c r="F29" i="3"/>
  <c r="H68" i="3"/>
  <c r="F2" i="3"/>
  <c r="H9" i="3"/>
  <c r="H59" i="3"/>
  <c r="H61" i="3"/>
  <c r="H71" i="3"/>
  <c r="H70" i="3" s="1"/>
  <c r="C36" i="3"/>
  <c r="D36" i="3"/>
  <c r="C65" i="3"/>
  <c r="G5" i="3"/>
  <c r="G9" i="3"/>
  <c r="C13" i="3"/>
  <c r="H32" i="3"/>
  <c r="H29" i="3" s="1"/>
  <c r="G41" i="3"/>
  <c r="G59" i="3"/>
  <c r="G71" i="3"/>
  <c r="G70" i="3" s="1"/>
  <c r="E2" i="3"/>
  <c r="H37" i="3"/>
  <c r="G68" i="3"/>
  <c r="C77" i="3" l="1"/>
  <c r="H36" i="3"/>
  <c r="G36" i="3"/>
  <c r="G2" i="3"/>
  <c r="H2" i="3"/>
  <c r="G109" i="2" l="1"/>
  <c r="H109" i="2"/>
  <c r="G108" i="2"/>
  <c r="H108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H93" i="2"/>
  <c r="G93" i="2"/>
  <c r="G94" i="2"/>
  <c r="H94" i="2"/>
  <c r="G87" i="2"/>
  <c r="H87" i="2"/>
  <c r="G88" i="2"/>
  <c r="H88" i="2"/>
  <c r="G86" i="2"/>
  <c r="H86" i="2"/>
  <c r="H92" i="2"/>
  <c r="H95" i="2"/>
  <c r="G92" i="2"/>
  <c r="G95" i="2"/>
  <c r="F84" i="2"/>
  <c r="E50" i="2"/>
  <c r="F50" i="2"/>
  <c r="E23" i="2"/>
  <c r="F23" i="2"/>
  <c r="E21" i="2"/>
  <c r="F21" i="2"/>
  <c r="G15" i="2"/>
  <c r="H15" i="2"/>
  <c r="H123" i="2" l="1"/>
  <c r="G123" i="2"/>
  <c r="H122" i="2"/>
  <c r="G122" i="2"/>
  <c r="H121" i="2"/>
  <c r="G121" i="2"/>
  <c r="H120" i="2"/>
  <c r="G120" i="2"/>
  <c r="D119" i="2"/>
  <c r="E119" i="2"/>
  <c r="F119" i="2"/>
  <c r="C119" i="2"/>
  <c r="G115" i="2"/>
  <c r="H115" i="2"/>
  <c r="G116" i="2"/>
  <c r="H116" i="2"/>
  <c r="G117" i="2"/>
  <c r="H117" i="2"/>
  <c r="H114" i="2"/>
  <c r="G114" i="2"/>
  <c r="D113" i="2"/>
  <c r="E113" i="2"/>
  <c r="F113" i="2"/>
  <c r="C113" i="2"/>
  <c r="G91" i="2"/>
  <c r="H91" i="2"/>
  <c r="D98" i="2"/>
  <c r="E98" i="2"/>
  <c r="F98" i="2"/>
  <c r="F83" i="2" s="1"/>
  <c r="C98" i="2"/>
  <c r="D84" i="2"/>
  <c r="E84" i="2"/>
  <c r="C84" i="2"/>
  <c r="H111" i="2"/>
  <c r="G111" i="2"/>
  <c r="H110" i="2"/>
  <c r="G110" i="2"/>
  <c r="H107" i="2"/>
  <c r="G107" i="2"/>
  <c r="H99" i="2"/>
  <c r="G99" i="2"/>
  <c r="H97" i="2"/>
  <c r="G97" i="2"/>
  <c r="H96" i="2"/>
  <c r="G96" i="2"/>
  <c r="H90" i="2"/>
  <c r="G90" i="2"/>
  <c r="H89" i="2"/>
  <c r="G89" i="2"/>
  <c r="H85" i="2"/>
  <c r="G85" i="2"/>
  <c r="G75" i="2"/>
  <c r="H75" i="2"/>
  <c r="G76" i="2"/>
  <c r="H76" i="2"/>
  <c r="G77" i="2"/>
  <c r="H77" i="2"/>
  <c r="G78" i="2"/>
  <c r="H78" i="2"/>
  <c r="G79" i="2"/>
  <c r="H79" i="2"/>
  <c r="G80" i="2"/>
  <c r="H80" i="2"/>
  <c r="G72" i="2"/>
  <c r="H72" i="2"/>
  <c r="D71" i="2"/>
  <c r="E71" i="2"/>
  <c r="F71" i="2"/>
  <c r="C71" i="2"/>
  <c r="H65" i="2"/>
  <c r="H64" i="2" s="1"/>
  <c r="G65" i="2"/>
  <c r="D81" i="2"/>
  <c r="E81" i="2"/>
  <c r="F81" i="2"/>
  <c r="C81" i="2"/>
  <c r="D74" i="2"/>
  <c r="E74" i="2"/>
  <c r="F74" i="2"/>
  <c r="C74" i="2"/>
  <c r="D69" i="2"/>
  <c r="E69" i="2"/>
  <c r="F69" i="2"/>
  <c r="C69" i="2"/>
  <c r="D66" i="2"/>
  <c r="E66" i="2"/>
  <c r="F66" i="2"/>
  <c r="C66" i="2"/>
  <c r="D64" i="2"/>
  <c r="E64" i="2"/>
  <c r="F64" i="2"/>
  <c r="G64" i="2"/>
  <c r="C64" i="2"/>
  <c r="H62" i="2"/>
  <c r="G62" i="2"/>
  <c r="H61" i="2"/>
  <c r="G61" i="2"/>
  <c r="H60" i="2"/>
  <c r="G60" i="2"/>
  <c r="H68" i="2"/>
  <c r="G68" i="2"/>
  <c r="H67" i="2"/>
  <c r="G67" i="2"/>
  <c r="H70" i="2"/>
  <c r="H69" i="2" s="1"/>
  <c r="G70" i="2"/>
  <c r="G69" i="2" s="1"/>
  <c r="H73" i="2"/>
  <c r="G73" i="2"/>
  <c r="H82" i="2"/>
  <c r="H81" i="2" s="1"/>
  <c r="G82" i="2"/>
  <c r="G81" i="2" s="1"/>
  <c r="G56" i="2"/>
  <c r="H56" i="2"/>
  <c r="D55" i="2"/>
  <c r="E55" i="2"/>
  <c r="F55" i="2"/>
  <c r="C55" i="2"/>
  <c r="G52" i="2"/>
  <c r="H52" i="2"/>
  <c r="G53" i="2"/>
  <c r="H53" i="2"/>
  <c r="H57" i="2"/>
  <c r="G57" i="2"/>
  <c r="G54" i="2"/>
  <c r="H54" i="2"/>
  <c r="H51" i="2"/>
  <c r="G51" i="2"/>
  <c r="H49" i="2"/>
  <c r="H48" i="2" s="1"/>
  <c r="G49" i="2"/>
  <c r="G48" i="2" s="1"/>
  <c r="G45" i="2"/>
  <c r="H45" i="2"/>
  <c r="G46" i="2"/>
  <c r="H46" i="2"/>
  <c r="G47" i="2"/>
  <c r="H47" i="2"/>
  <c r="H44" i="2"/>
  <c r="G44" i="2"/>
  <c r="D43" i="2"/>
  <c r="E43" i="2"/>
  <c r="F43" i="2"/>
  <c r="C43" i="2"/>
  <c r="D50" i="2"/>
  <c r="C50" i="2"/>
  <c r="F48" i="2"/>
  <c r="E48" i="2"/>
  <c r="D48" i="2"/>
  <c r="C48" i="2"/>
  <c r="D39" i="2"/>
  <c r="E39" i="2"/>
  <c r="F39" i="2"/>
  <c r="C39" i="2"/>
  <c r="G41" i="2"/>
  <c r="H41" i="2"/>
  <c r="H40" i="2"/>
  <c r="G40" i="2"/>
  <c r="D37" i="2"/>
  <c r="E37" i="2"/>
  <c r="F37" i="2"/>
  <c r="F36" i="2" s="1"/>
  <c r="C37" i="2"/>
  <c r="H38" i="2"/>
  <c r="H37" i="2" s="1"/>
  <c r="G38" i="2"/>
  <c r="G37" i="2" s="1"/>
  <c r="H35" i="2"/>
  <c r="H34" i="2" s="1"/>
  <c r="G35" i="2"/>
  <c r="G34" i="2" s="1"/>
  <c r="F34" i="2"/>
  <c r="E34" i="2"/>
  <c r="D34" i="2"/>
  <c r="C34" i="2"/>
  <c r="D31" i="2"/>
  <c r="E31" i="2"/>
  <c r="F31" i="2"/>
  <c r="C31" i="2"/>
  <c r="G29" i="2"/>
  <c r="H29" i="2"/>
  <c r="G30" i="2"/>
  <c r="H30" i="2"/>
  <c r="D27" i="2"/>
  <c r="E27" i="2"/>
  <c r="F27" i="2"/>
  <c r="C27" i="2"/>
  <c r="G25" i="2"/>
  <c r="H25" i="2"/>
  <c r="G26" i="2"/>
  <c r="H26" i="2"/>
  <c r="D23" i="2"/>
  <c r="C23" i="2"/>
  <c r="D21" i="2"/>
  <c r="C21" i="2"/>
  <c r="H32" i="2"/>
  <c r="H31" i="2" s="1"/>
  <c r="G32" i="2"/>
  <c r="G31" i="2" s="1"/>
  <c r="H28" i="2"/>
  <c r="G28" i="2"/>
  <c r="H24" i="2"/>
  <c r="G24" i="2"/>
  <c r="H22" i="2"/>
  <c r="H21" i="2" s="1"/>
  <c r="G22" i="2"/>
  <c r="G21" i="2" s="1"/>
  <c r="H20" i="2"/>
  <c r="H19" i="2" s="1"/>
  <c r="G20" i="2"/>
  <c r="G19" i="2" s="1"/>
  <c r="D19" i="2"/>
  <c r="E19" i="2"/>
  <c r="F19" i="2"/>
  <c r="C19" i="2"/>
  <c r="D12" i="2"/>
  <c r="E12" i="2"/>
  <c r="F12" i="2"/>
  <c r="C12" i="2"/>
  <c r="H16" i="2"/>
  <c r="G16" i="2"/>
  <c r="G14" i="2"/>
  <c r="H14" i="2"/>
  <c r="G17" i="2"/>
  <c r="H17" i="2"/>
  <c r="H13" i="2"/>
  <c r="G13" i="2"/>
  <c r="D9" i="2"/>
  <c r="E9" i="2"/>
  <c r="F9" i="2"/>
  <c r="C9" i="2"/>
  <c r="H11" i="2"/>
  <c r="G11" i="2"/>
  <c r="H10" i="2"/>
  <c r="G10" i="2"/>
  <c r="H4" i="2"/>
  <c r="H5" i="2"/>
  <c r="H6" i="2"/>
  <c r="H7" i="2"/>
  <c r="H8" i="2"/>
  <c r="G4" i="2"/>
  <c r="G5" i="2"/>
  <c r="G6" i="2"/>
  <c r="G7" i="2"/>
  <c r="G8" i="2"/>
  <c r="D3" i="2"/>
  <c r="E3" i="2"/>
  <c r="F3" i="2"/>
  <c r="C3" i="2"/>
  <c r="G36" i="1"/>
  <c r="G34" i="1"/>
  <c r="G32" i="1"/>
  <c r="G31" i="1"/>
  <c r="G29" i="1"/>
  <c r="G28" i="1"/>
  <c r="G27" i="1"/>
  <c r="G26" i="1"/>
  <c r="G25" i="1"/>
  <c r="G24" i="1"/>
  <c r="G23" i="1"/>
  <c r="G21" i="1"/>
  <c r="G20" i="1"/>
  <c r="G19" i="1"/>
  <c r="G18" i="1"/>
  <c r="G16" i="1"/>
  <c r="G15" i="1"/>
  <c r="G13" i="1"/>
  <c r="F36" i="1"/>
  <c r="F34" i="1"/>
  <c r="F32" i="1"/>
  <c r="F31" i="1"/>
  <c r="F29" i="1"/>
  <c r="F28" i="1"/>
  <c r="F27" i="1"/>
  <c r="F26" i="1"/>
  <c r="F25" i="1"/>
  <c r="F24" i="1"/>
  <c r="F23" i="1"/>
  <c r="F21" i="1"/>
  <c r="F20" i="1"/>
  <c r="F19" i="1"/>
  <c r="F18" i="1"/>
  <c r="F16" i="1"/>
  <c r="F15" i="1"/>
  <c r="F13" i="1"/>
  <c r="F8" i="1"/>
  <c r="F9" i="1"/>
  <c r="F10" i="1"/>
  <c r="F11" i="1"/>
  <c r="F7" i="1"/>
  <c r="G8" i="1"/>
  <c r="G9" i="1"/>
  <c r="G10" i="1"/>
  <c r="G11" i="1"/>
  <c r="G7" i="1"/>
  <c r="G4" i="1"/>
  <c r="G5" i="1"/>
  <c r="G3" i="1"/>
  <c r="F4" i="1"/>
  <c r="F5" i="1"/>
  <c r="F3" i="1"/>
  <c r="G59" i="2" l="1"/>
  <c r="H59" i="2"/>
  <c r="C36" i="2"/>
  <c r="E83" i="2"/>
  <c r="D83" i="2"/>
  <c r="G84" i="2"/>
  <c r="G23" i="2"/>
  <c r="H84" i="2"/>
  <c r="G50" i="2"/>
  <c r="G119" i="2"/>
  <c r="G118" i="2" s="1"/>
  <c r="G113" i="2"/>
  <c r="G112" i="2" s="1"/>
  <c r="E36" i="2"/>
  <c r="H119" i="2"/>
  <c r="H118" i="2" s="1"/>
  <c r="H113" i="2"/>
  <c r="H112" i="2" s="1"/>
  <c r="C83" i="2"/>
  <c r="H98" i="2"/>
  <c r="G98" i="2"/>
  <c r="H66" i="2"/>
  <c r="G74" i="2"/>
  <c r="H74" i="2"/>
  <c r="G71" i="2"/>
  <c r="H71" i="2"/>
  <c r="C58" i="2"/>
  <c r="G66" i="2"/>
  <c r="G55" i="2"/>
  <c r="E58" i="2"/>
  <c r="D58" i="2"/>
  <c r="F58" i="2"/>
  <c r="D36" i="2"/>
  <c r="H55" i="2"/>
  <c r="H50" i="2"/>
  <c r="G43" i="2"/>
  <c r="H43" i="2"/>
  <c r="G39" i="2"/>
  <c r="G36" i="2" s="1"/>
  <c r="H39" i="2"/>
  <c r="H36" i="2" s="1"/>
  <c r="G27" i="2"/>
  <c r="H27" i="2"/>
  <c r="E18" i="2"/>
  <c r="D18" i="2"/>
  <c r="H23" i="2"/>
  <c r="C18" i="2"/>
  <c r="F18" i="2"/>
  <c r="H12" i="2"/>
  <c r="G12" i="2"/>
  <c r="G9" i="2"/>
  <c r="F2" i="2"/>
  <c r="D2" i="2"/>
  <c r="C2" i="2"/>
  <c r="H9" i="2"/>
  <c r="E2" i="2"/>
  <c r="G3" i="2"/>
  <c r="H3" i="2"/>
  <c r="F118" i="2"/>
  <c r="E118" i="2"/>
  <c r="D118" i="2"/>
  <c r="C118" i="2"/>
  <c r="F112" i="2"/>
  <c r="E112" i="2"/>
  <c r="D112" i="2"/>
  <c r="C112" i="2"/>
  <c r="F42" i="2"/>
  <c r="E42" i="2"/>
  <c r="D42" i="2"/>
  <c r="C42" i="2"/>
  <c r="H33" i="2"/>
  <c r="G33" i="2"/>
  <c r="F33" i="2"/>
  <c r="E33" i="2"/>
  <c r="D33" i="2"/>
  <c r="C33" i="2"/>
  <c r="D125" i="2" l="1"/>
  <c r="E125" i="2"/>
  <c r="F125" i="2"/>
  <c r="H83" i="2"/>
  <c r="G83" i="2"/>
  <c r="G58" i="2"/>
  <c r="H58" i="2"/>
  <c r="H18" i="2"/>
  <c r="G18" i="2"/>
  <c r="F126" i="2"/>
  <c r="C126" i="2"/>
  <c r="G2" i="2"/>
  <c r="H2" i="2"/>
  <c r="E126" i="2"/>
  <c r="D124" i="2"/>
  <c r="C124" i="2"/>
  <c r="D126" i="2"/>
  <c r="E124" i="2"/>
  <c r="C125" i="2"/>
  <c r="F124" i="2"/>
  <c r="F129" i="2" l="1"/>
  <c r="F127" i="2"/>
  <c r="F128" i="2"/>
  <c r="E127" i="2"/>
  <c r="E129" i="2"/>
  <c r="E128" i="2"/>
  <c r="H126" i="2"/>
  <c r="H42" i="2"/>
  <c r="H124" i="2" s="1"/>
  <c r="G126" i="2"/>
  <c r="G42" i="2"/>
  <c r="G125" i="2" s="1"/>
  <c r="H125" i="2" l="1"/>
  <c r="G124" i="2"/>
  <c r="F35" i="1" l="1"/>
  <c r="G35" i="1"/>
  <c r="E35" i="1"/>
  <c r="B35" i="1"/>
  <c r="D35" i="1"/>
  <c r="C35" i="1"/>
  <c r="F33" i="1"/>
  <c r="G33" i="1"/>
  <c r="E33" i="1"/>
  <c r="B33" i="1"/>
  <c r="D33" i="1"/>
  <c r="C33" i="1"/>
  <c r="C30" i="1"/>
  <c r="E30" i="1"/>
  <c r="B30" i="1"/>
  <c r="D30" i="1"/>
  <c r="D22" i="1"/>
  <c r="B22" i="1"/>
  <c r="B39" i="1" s="1"/>
  <c r="C129" i="2" s="1"/>
  <c r="E22" i="1"/>
  <c r="E39" i="1" s="1"/>
  <c r="C22" i="1"/>
  <c r="D17" i="1"/>
  <c r="B17" i="1"/>
  <c r="E17" i="1"/>
  <c r="C17" i="1"/>
  <c r="D14" i="1"/>
  <c r="B14" i="1"/>
  <c r="E14" i="1"/>
  <c r="C14" i="1"/>
  <c r="F12" i="1"/>
  <c r="G12" i="1"/>
  <c r="D12" i="1"/>
  <c r="B12" i="1"/>
  <c r="E12" i="1"/>
  <c r="C12" i="1"/>
  <c r="D6" i="1"/>
  <c r="B6" i="1"/>
  <c r="E6" i="1"/>
  <c r="C6" i="1"/>
  <c r="D2" i="1"/>
  <c r="B2" i="1"/>
  <c r="B37" i="1" s="1"/>
  <c r="C127" i="2" s="1"/>
  <c r="E2" i="1"/>
  <c r="C2" i="1"/>
  <c r="C37" i="1" l="1"/>
  <c r="D127" i="2" s="1"/>
  <c r="D39" i="1"/>
  <c r="E38" i="1"/>
  <c r="E37" i="1"/>
  <c r="D37" i="1"/>
  <c r="D38" i="1"/>
  <c r="C39" i="1"/>
  <c r="D129" i="2" s="1"/>
  <c r="C38" i="1"/>
  <c r="D128" i="2" s="1"/>
  <c r="B38" i="1"/>
  <c r="C128" i="2" s="1"/>
  <c r="F22" i="1"/>
  <c r="F39" i="1" s="1"/>
  <c r="G22" i="1"/>
  <c r="G39" i="1" s="1"/>
  <c r="G30" i="1"/>
  <c r="F30" i="1"/>
  <c r="G14" i="1"/>
  <c r="G17" i="1"/>
  <c r="F17" i="1"/>
  <c r="F6" i="1"/>
  <c r="F2" i="1"/>
  <c r="G6" i="1"/>
  <c r="F14" i="1"/>
  <c r="G2" i="1"/>
  <c r="F37" i="1" l="1"/>
  <c r="G37" i="1"/>
  <c r="F38" i="1"/>
  <c r="G38" i="1"/>
  <c r="G19" i="3"/>
  <c r="F13" i="3"/>
  <c r="H20" i="3"/>
  <c r="H19" i="3" s="1"/>
  <c r="H13" i="3" s="1"/>
  <c r="D13" i="3"/>
  <c r="E13" i="3"/>
  <c r="G21" i="3" l="1"/>
  <c r="G13" i="3" s="1"/>
  <c r="G56" i="3"/>
  <c r="G54" i="3" s="1"/>
  <c r="H56" i="3"/>
  <c r="H54" i="3" s="1"/>
  <c r="H47" i="3" s="1"/>
  <c r="H78" i="3" s="1"/>
  <c r="D47" i="3"/>
  <c r="D78" i="3" s="1"/>
  <c r="E47" i="3"/>
  <c r="E78" i="3" s="1"/>
  <c r="F47" i="3"/>
  <c r="F78" i="3" s="1"/>
  <c r="C47" i="3" l="1"/>
  <c r="C78" i="3" s="1"/>
  <c r="G58" i="3"/>
  <c r="G57" i="3" s="1"/>
  <c r="G47" i="3" s="1"/>
  <c r="G78" i="3" s="1"/>
  <c r="C76" i="3" l="1"/>
  <c r="G67" i="3" l="1"/>
  <c r="G66" i="3" s="1"/>
  <c r="G65" i="3" s="1"/>
  <c r="G77" i="3" s="1"/>
  <c r="H67" i="3"/>
  <c r="H66" i="3" s="1"/>
  <c r="H65" i="3" s="1"/>
  <c r="H77" i="3" s="1"/>
  <c r="F65" i="3"/>
  <c r="F77" i="3" s="1"/>
  <c r="E65" i="3"/>
  <c r="E77" i="3" s="1"/>
  <c r="D65" i="3"/>
  <c r="D77" i="3" s="1"/>
  <c r="F76" i="3" l="1"/>
  <c r="G76" i="3"/>
  <c r="E76" i="3"/>
  <c r="H76" i="3"/>
  <c r="D76" i="3"/>
  <c r="C82" i="3"/>
  <c r="G83" i="3"/>
  <c r="G82" i="3" s="1"/>
</calcChain>
</file>

<file path=xl/sharedStrings.xml><?xml version="1.0" encoding="utf-8"?>
<sst xmlns="http://schemas.openxmlformats.org/spreadsheetml/2006/main" count="464" uniqueCount="160">
  <si>
    <t>RSO1.1</t>
  </si>
  <si>
    <t>RSO1.2</t>
  </si>
  <si>
    <t>RSO1.3</t>
  </si>
  <si>
    <t xml:space="preserve">RSO2.1 </t>
  </si>
  <si>
    <t>RSO2.2</t>
  </si>
  <si>
    <t>RSO2.4</t>
  </si>
  <si>
    <t>RSO2.5</t>
  </si>
  <si>
    <t>RSO2.6</t>
  </si>
  <si>
    <t>RSO2.8</t>
  </si>
  <si>
    <t>RSO3.1</t>
  </si>
  <si>
    <t>RSO3.2</t>
  </si>
  <si>
    <t>RSO4.2</t>
  </si>
  <si>
    <t>RSO4.3</t>
  </si>
  <si>
    <t>RSO4.5</t>
  </si>
  <si>
    <t>RSO4.6</t>
  </si>
  <si>
    <t>ESO4.1</t>
  </si>
  <si>
    <t>ESO4.6</t>
  </si>
  <si>
    <t>ESO4.8</t>
  </si>
  <si>
    <t>ESO4.9</t>
  </si>
  <si>
    <t>ESO4.10</t>
  </si>
  <si>
    <t>ESO4.11</t>
  </si>
  <si>
    <t>ESO4.12</t>
  </si>
  <si>
    <t>RSO5.1</t>
  </si>
  <si>
    <t>RSO5.2</t>
  </si>
  <si>
    <t>ΤΒ ΕΚΤ+</t>
  </si>
  <si>
    <t>ΤΒ ΕΤΠΑ</t>
  </si>
  <si>
    <t>Σύνολο ΠεΠ</t>
  </si>
  <si>
    <t>Υφιστάμενη ΔΔ (€)</t>
  </si>
  <si>
    <t>Υφιστάμενη ΚΣ (€)</t>
  </si>
  <si>
    <t>Μεταβολή ΔΔ (€)</t>
  </si>
  <si>
    <t>Μεταβολή ΚΣ (€)</t>
  </si>
  <si>
    <t>Νέα ΔΔ (€)</t>
  </si>
  <si>
    <t>Σχόλια</t>
  </si>
  <si>
    <t>Σύνολο ΕΤΠΑ</t>
  </si>
  <si>
    <t>Σύνολο ΕΚΤ</t>
  </si>
  <si>
    <t>Προτεραιότητα - ΕΣ/ Ταμείο</t>
  </si>
  <si>
    <t>Π1 (ΕΤΠΑ)</t>
  </si>
  <si>
    <t>Π2Α (ΕΤΠΑ)</t>
  </si>
  <si>
    <t>Π2Β (ΕΤΠΑ)</t>
  </si>
  <si>
    <t>Π3 (ΕΤΠΑ)</t>
  </si>
  <si>
    <t>Π4Α (ΕΤΠΑ)</t>
  </si>
  <si>
    <t>Π5 (ΕΤΠΑ)</t>
  </si>
  <si>
    <t>Π6 (ΕΚΤ+)</t>
  </si>
  <si>
    <t>Π7 (ΕΤΠΑ)</t>
  </si>
  <si>
    <t>Π4Β (ΕΚΤ+)</t>
  </si>
  <si>
    <t>Νέα ΚΣ (€)</t>
  </si>
  <si>
    <t>Πεδία Παρέμβασης</t>
  </si>
  <si>
    <t>004. Επενδύσεις σε πάγια περιουσιακά στοιχεία, συμπεριλαμβανομένης υποδομής για έρευνα, δημόσιων ερευνητικών κέντρων και τριτοβάθμιας εκπαίδευσης που συνδέονται άμεσα με δραστηριότητες έρευνας και καινοτομίας</t>
  </si>
  <si>
    <t>009. Δραστηριότητες έρευνας και καινοτομίας σε πολύ μικρές επιχειρήσεις, συμπεριλαμβανομένης της δικτύωσης (βιομηχανική έρευνα, πειραματική ανάπτυξη, μελέτες σκοπιμότητας)</t>
  </si>
  <si>
    <t>010. Δραστηριότητες έρευνας και καινοτομίας σε ΜΜΕ, συμπεριλαμβανομένης της δικτύωσης</t>
  </si>
  <si>
    <t>011. Δραστηριότητες έρευνας και καινοτομίας σε μεγάλες επιχειρήσεις, συμπεριλαμβανομένης της δικτύωσης</t>
  </si>
  <si>
    <t>028. Μεταφορά τεχνολογίας και συνεργασία μεταξύ των επιχειρήσεων, των ερευνητικών κέντρων και του τομέα της τριτοβάθμιας εκπαίδευσης</t>
  </si>
  <si>
    <t>013. Ψηφιοποίηση των ΜΜΕ (συμπεριλαμβάνονται το ηλεκτρονικό εμπόριο, η ηλεκτρονική επιχειρηματική δραστηριότητα ...)</t>
  </si>
  <si>
    <t>016-Λύσεις ΤΠΕ, ηλεκτρονικές υπηρεσίες και εφαρμογές για κυβερνήσεις</t>
  </si>
  <si>
    <t>021-Επιχειρηματική ανάπτυξη και διεθνοποίηση ΜΜΕ, συμπεριλαβανομένων παραγωγικών επενδύσεων</t>
  </si>
  <si>
    <t>025-Εκκολαπτήριο επιχειρήσεων, υποστήριξη τεχνοβλαστών, παράγωγων επιχειρήσεων (spin outs) και νεοσύστατων επιχειρήσεων</t>
  </si>
  <si>
    <t>075-Στήριξη φιλικών προς το περιβάλλον διεργασιών παραγωγής και αποδοτικής χρήσης των πόρων στις ΜΜΕ</t>
  </si>
  <si>
    <t>027-Διαδικασίες καινοτομίας στις ΜΜΕ (διαδικασία καινοτομίας, οργανωτική καινοτομία …)</t>
  </si>
  <si>
    <t>045-Ανακαίνιση για ενεργειακή απόδοση ή μέτρα ενεργειακής απόδοσης σε δημόσια υποδομή, έργα επίδειξης και υποστηρικτικά μέτρα σύμφωνα με τα κριτήρια ενεργειακής απόδοσης</t>
  </si>
  <si>
    <t>048-Ανανεώσιμη πηγή ενέργειας: ηλιακή</t>
  </si>
  <si>
    <t>058-Προσαρμογή στα μέτρα για την αντιμετώπιση της κλιματικής αλλαγής και πρόληψη και διαχείριση των κινδύνων που συνδέονται με το κλίμα: πλημμύρες και κατολισθήσεις …</t>
  </si>
  <si>
    <t>059-Προσαρμογή στα μέτρα για την αντιμετώπιση της κλιματικής αλλαγής και πρόληψη και διαχείριση των κινδύνων που συνδέονται με το κλίμα: πυρκαγιές …</t>
  </si>
  <si>
    <t>061-Πρόληψη και διαχείριση κινδύνων για φυσικούς κινδύνους μη σχετιζόμενους με το κλίμα (π.χ. σεισμοί) και κινδύνων που συνδέονται με ανθρώπινες δραστηριότητες (π.χ. τεχνολογικά ατυχήματα), …</t>
  </si>
  <si>
    <t>062-Παροχή νερού για ανθρώπινη κατανάλωση (άντληση, επεξεργασία, υποδομές αποθήκευσης και διανομής, μέτρα αύξησης της απόδοσης, παροχή πόσιμου νερού)</t>
  </si>
  <si>
    <t>064-Διαχείριση υδάτων και διατήρηση υδάτινων πόρων (συμπεριλαμβάνονται η διαχείριση λεκάνης απορροής ποταμού, ειδικά μέτρα για την προσαρμογή στην κλιματική αλλαγή, επαναχρησιμοποίηση, μείωση των διαρροών)</t>
  </si>
  <si>
    <t>065-Συλλογή και επεξεργασία υγρών αποβλήτων</t>
  </si>
  <si>
    <t>067-Διαχείριση οικιακών αποβλήτων: μέτρα πρόληψης, ελαχιστοποίησης, διαλογής, επαναχρησιμοποίησης, ανακύκλωσης</t>
  </si>
  <si>
    <t>083-Υποδομές ποδηλασίας</t>
  </si>
  <si>
    <t>092-Ανακατασκευές ή εκσυγχρονισμοί αυτοκινητοδρόμων και οδών - Εκτεταμένο δίκτυο ΔΕΔ-Μ</t>
  </si>
  <si>
    <t>090-Άλλες νέες ή αναβαθμισμένες εθνικές και περιφερειακές οδοί και οδοί τοπικής πρόσβασης</t>
  </si>
  <si>
    <t>093-Άλλες ανακατασκευές και εκσυγχρονισμοί οδών (αυτοκινητοδρόμων, εθνικών, περιφερειακών ή τοπικών οδών)</t>
  </si>
  <si>
    <t>121-Υποδομή για προσχολική εκπαίδευση και φροντίδα</t>
  </si>
  <si>
    <t>122-Υποδομή για πρωτοβάθμια και δευτεροβάθμια εκπαίδευση</t>
  </si>
  <si>
    <t>123-Υποδομή για τριτοβάθμια εκπαίδευση</t>
  </si>
  <si>
    <t>124-Υποδομή για επαγγελματική εκπαίδευση και κατάρτιση και για εκπαίδευση ενηλίκων</t>
  </si>
  <si>
    <t>127-Άλλες κοινωνικές υποδομές που συμβάλλουν στην κοινωνική ένταξη στην κοινότητα</t>
  </si>
  <si>
    <t>128-Υποδομές στον τομέα της υγείας</t>
  </si>
  <si>
    <t>129-Υγειονομικός εξοπλισμός</t>
  </si>
  <si>
    <t>130-Κινητά περιουσιακά στοιχεία στον τομέα της υγείας</t>
  </si>
  <si>
    <t>165-Προστασία, ανάπτυξη και προβολή της δημόσιας τουριστικής περιουσίας και υπηρεσιών στον τομέα του τουρισμού</t>
  </si>
  <si>
    <t>166-Προστασία, ανάπτυξη και προβολή της πολιτισμικής κληρονομιάς και των πολιτιστικών υπηρεσιών</t>
  </si>
  <si>
    <t>134-Μέτρα για τη βελτίωση της πρόσβασης στην απασχόληση</t>
  </si>
  <si>
    <t xml:space="preserve">137-Στήριξη της αυτοαπασχόλησης και της σύστασης επιχειρήσεων </t>
  </si>
  <si>
    <t xml:space="preserve">138-Στήριξη της κοινωνικής οικονομίας και των κοινωνικών επιχειρήσεων </t>
  </si>
  <si>
    <t>150-Στήριξη της τριτοβάθμιας εκπαίδευσης (εξαιρουμένων των υποδομών)</t>
  </si>
  <si>
    <t>152-Μέτρα για την προώθηση των ίσων ευκαιριών και της ενεργού συμμετοχής στην κοινωνία</t>
  </si>
  <si>
    <t>149-Στήριξη της πρωτοβάθμιας και δευτεροβάθμιας εκπαίδευσης (εξαιρουμένων των υποδομών)</t>
  </si>
  <si>
    <t>156-Ειδικές δράσεις για την αύξηση της συμμετοχής των υπηκόων τρίτων χωρών στην απασχόληση</t>
  </si>
  <si>
    <t>154-Μέτρα για τη βελτίωση της πρόσβασης περιθωριοποιημένων ομάδων, όπως οι Ρομά, στην εκπαίδευση και την απασχόληση και για την προώθηση της κοινωνικής ένταξής τους</t>
  </si>
  <si>
    <t>155-Στήριξη στις οργανώσεις της κοινωνίας των πολιτών που εργάζονται με περιθωριοποιημένες κοινότητες, όπως οι Ρομά</t>
  </si>
  <si>
    <t>163-Προώθηση της κοινωνικής ένταξης των ατόμων που αντιμετωπίζουν κίνδυνο φτώχειας ή κοινωνικού αποκλεισμού, συμπεριλαμβανομένων των απόρων και των παιδιών</t>
  </si>
  <si>
    <t>148-Στήριξη της προσχολικής εκπαίδευσης και φροντίδας (εξαιρουμένων των υποδομών)</t>
  </si>
  <si>
    <t>158-Μέτρα για την αναβάθμιση της ισότιμης και έγκαιρης πρόσβασης σε ποιοτικές, βιώσιμες και προσιτές υπηρεσίες</t>
  </si>
  <si>
    <t>159-Μέτρα για την αναβαθμισμένη παροχή υπηρεσιών φροντίδας σε επίπεδο οικογενειών και τοπικών κοινοτήτων</t>
  </si>
  <si>
    <t>160-Μέτρα για τη βελτίωση της προσβασιμότητας, της αποτελεσματικότητας και της ανθεκτικότητας των συστημάτων υγειονομικής περίθαλψης (εξαιρουμένων των υποδομών)</t>
  </si>
  <si>
    <t>161-Μέτρα για τη βελτίωση της πρόσβασης στη μακροχρόνια περίθαλψη (εξαιρουμένων των υποδομών)</t>
  </si>
  <si>
    <t>162-Μέτρα για τον εκσυγχρονισμό των συστημάτων κοινωνικής προστασίας, συμπεριλαμβανομένης της προώθησης της πρόσβασης στην κοινωνική προστασία</t>
  </si>
  <si>
    <t>079-Προστασία της φύσης και της βιοποικιλότητας, φυσική κληρονομιά και φυσικοί πόροι, πράσινες και γαλάζιες υποδομές</t>
  </si>
  <si>
    <t>082-Τροχαίο υλικό καθαρών αστικών μεταφορών</t>
  </si>
  <si>
    <t>179-Πληροφόρηση και επικοινωνία</t>
  </si>
  <si>
    <t>180-Προετοιμασία, υλοποίηση, παρακολούθηση και έλεγχος</t>
  </si>
  <si>
    <t>181-Αξιολόγηση και μελέτες, συλλογή δεδομένων</t>
  </si>
  <si>
    <t>182-Ενίσχυση της ικανότητας των αρχών του κράτους μέλους, των δικαιούχων και των οικείων εταίρων</t>
  </si>
  <si>
    <t>020-Επιχειρηματική υποδομή για ΜΜΕ (συμπεριλαμβάνονται βιομηχανικά πάρκα και βιομηχανικοί χώροι)</t>
  </si>
  <si>
    <t>043-Κατασκευή νέων ενεργειακά αποδοτικών κτιρίων</t>
  </si>
  <si>
    <t>044-Ανακαίνιση για ενεργειακή απόδοση ή μέτρα ενεργειακής απόδοσης σε δημόσια υποδομή, έργα επίδειξης και υποστηρικτικά μέτρα</t>
  </si>
  <si>
    <t>168-Υλική ανάπλαση και ασφάλεια δημόσιων χώρων</t>
  </si>
  <si>
    <t>041-Ενεργειακή απόδοση με ανακαίνιση του υφιστάμενου οικιστικού αποθέματος, έργα επίδειξης και υποστηρικτικά μέτρα</t>
  </si>
  <si>
    <t xml:space="preserve">044-Ανακαίνιση για ενεργειακή απόδοση ή μέτρα ενεργειακής απόδοσης σε δημόσια υποδομή, έργα επίδειξης και υποστηρικτικά μέτρα </t>
  </si>
  <si>
    <t>Διαγραφή RSO2.2 και μεταφορά πόρων σε RSO2.6.</t>
  </si>
  <si>
    <t>Αύξηση πόρων (μεταφορά από RSO2.2)</t>
  </si>
  <si>
    <t>Μείωση πόρων RSO3.1 προς ενίσχυση RSO3.2.</t>
  </si>
  <si>
    <t>Αύξηση πόρων (μεταφορά από RSO3.1)</t>
  </si>
  <si>
    <t>Διαγραφή π.π. (λόγω διαγραφής του RSO2.2) και μεταφορά των πόρων στο π.π.067 (RSO2.6)</t>
  </si>
  <si>
    <t>Αύξηση πόρων (χρηματοδοτική ενίσχυση από π.π.048/RSO2.2).</t>
  </si>
  <si>
    <t>Μείωση πόρων προς ενίσχυση των π.π.064 και 065.</t>
  </si>
  <si>
    <t>Μείωση πόρων προς ενίσχυση του π.π.093 (RSO3.2)</t>
  </si>
  <si>
    <t>Αύξηση πόρων (χρηματοδοτική ενίσχυση από π.π.092 (RSO3.1) και π.π.090).</t>
  </si>
  <si>
    <t>Μείωση πόρων προς ενίσχυση του π.π.166.</t>
  </si>
  <si>
    <t>Αύξηση πόρων (από π.π.165).</t>
  </si>
  <si>
    <t>Διαγραφή π.π. και μεταφορά των πόρων στο π.π.082.</t>
  </si>
  <si>
    <t>Προσθήκη π.π.. Χρηματοδοτική ενίσχυση από το π.π.045.</t>
  </si>
  <si>
    <t>Προσθήκη π.π.. Χρηματοδοτική ενίσχυση από το π.π.165.</t>
  </si>
  <si>
    <t>Μείωση πόρων προς ενίσχυση νέων π.π. στο πλαίσιο του ΕΣ (016, 020, 122,127, 166, 168).</t>
  </si>
  <si>
    <t>Προσθήκη π.π.. Χρηματοδοτική ενίσχυση από τα π.π.045, 079 και 082.</t>
  </si>
  <si>
    <t>Προσθήκη π.π.. Χρηματοδοτική ενίσχυση από τα π.π.165 και 079.</t>
  </si>
  <si>
    <t>Μείωση πόρων προς ενίσχυση π.π. 082 και 168</t>
  </si>
  <si>
    <t>Μείωση πόρων προς ενίσχυση των π.π.043, 044 και 083.</t>
  </si>
  <si>
    <t>Μείωση πόρων προς ενίσχυση των π.π. 016, 020, 021, 093, 166).</t>
  </si>
  <si>
    <t>Προσθήκη π.π.. Χρηματοδοτική ενίσχυση από τα π.π.079 και 165.</t>
  </si>
  <si>
    <t>Προσθήκη π.π.. Χρηματοδοτική ενίσχυση από το π.π.079.</t>
  </si>
  <si>
    <t>Mηχανισμός εδαφικής υλοποίησης και εδαφική εστίαση (κωδικός)</t>
  </si>
  <si>
    <t>33. Άλλες προσεγγίσεις — Καμία εδαφική στόχευση</t>
  </si>
  <si>
    <t>02. ΟΕΕ — Πόλεις, κωμοπόλεις και προάστια</t>
  </si>
  <si>
    <t>08. ΟΕΕ — Άλλα είδη στοχευόμενων περιοχών</t>
  </si>
  <si>
    <t>Μείωση πόρων που δεσμεύονται για στρατηγικές ΒΑΑ στο πλαίσιο του ΕΣ.</t>
  </si>
  <si>
    <t>Αύξηση πόρων που δεσμεύονται για στρατηγικές ΒΑΑ στο πλαίσιο του ΕΣ.</t>
  </si>
  <si>
    <t>Αφαίρεση πόρων λόγω διαγραφής του RSO2.2.</t>
  </si>
  <si>
    <t>Αύξηση πόρων λόγω μεταφοράς πόρων από RSO2.2.</t>
  </si>
  <si>
    <t>Μείωση πόρων λόγω μεταφοράς πόρων στον RSO3.2.</t>
  </si>
  <si>
    <t>Αύξηση πόρων που δεσμεύονται για λοιπές ΟΧΕ στο πλαίσιο του ΕΣ.</t>
  </si>
  <si>
    <t>Μείωση πόρων που δεσμεύονται για λοιπές ΟΧΕ στο πλαίσιο του ΕΣ.</t>
  </si>
  <si>
    <t>Δέσμευση πόρων για τις ανάγκες στρατηγικών ΒΑΑ.</t>
  </si>
  <si>
    <t>Σύνολο πόρων ΕΤΠΑ για χωρικές στρατηγικές</t>
  </si>
  <si>
    <t>Σύνολο πόρων ΕΚΤ+ για χωρικές στρατηγικές</t>
  </si>
  <si>
    <t>Εκ των οποίων για χωρικές στρατηγικές</t>
  </si>
  <si>
    <t>Αύξηση πόρων (από π.π.062)</t>
  </si>
  <si>
    <t>Μείωση πόρων προς ενίσχυση του π.π.093.</t>
  </si>
  <si>
    <t>Αύξηση πόρων (από π.π.182)</t>
  </si>
  <si>
    <t>Μείωση πόρων προς ενίσχυση των π.π. 181 και 182.</t>
  </si>
  <si>
    <t>Μείωση πόρων προς ενίσχυση των π.π. 041, 044, 045, 065, 079, 083 και 093.</t>
  </si>
  <si>
    <t>026-Στήριξη συνεργατικών σχηματισμών καινοτομίας, μεταξύ άλλων μεταξύ επιχειρήσεων, ερευνητικών οργανισμών και δημόσιων αρχών και επιχειρηματικών δικτύων που ωφελούν κατά κύριο λόγο τις ΜΜΕ</t>
  </si>
  <si>
    <t>Αύξηση πόρων.</t>
  </si>
  <si>
    <t xml:space="preserve">Προσθήκη π.π.. </t>
  </si>
  <si>
    <t xml:space="preserve">Διαγραφή π..π. </t>
  </si>
  <si>
    <t>Αύξηση πόρων καθώς ενισχύθηκε χρηματοδοτικά από το π.π.027 το οποίο καταργείται.</t>
  </si>
  <si>
    <t>Μείωση πόρων.</t>
  </si>
  <si>
    <t>139-Μέτρα για τον εκσυγχρονισμό και την ενίσχυση των θεσμών και των υπηρεσιών της αγοράς εργασίας, ώστε αξιολογούνται και να προβλέπονται οι ανάγκες σε δεξιότητες να εξασφαλίζεται η έγκαιρη και εξατομικευμένη βοήθεια</t>
  </si>
  <si>
    <t xml:space="preserve">Νέο π.π. λόγω προσθήκης νέας δράσης για δημιουργία Παρατηρητηρίου Δεξιοτήτων της Περιφέρειας Ηπείρου. </t>
  </si>
  <si>
    <t>Μείωση πόρων προς ενίσχυση του νέου π.π. 139.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</si>
</sst>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161"/>
      <scheme val="minor"/>
    </font>
    <font>
      <sz val="9"/>
      <color rgb="FFC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9" fontId="4" fillId="0" borderId="0" xfId="1" applyFont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top" wrapText="1"/>
    </xf>
  </cellXfs>
  <cellStyles count="2"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zoomScaleNormal="100" workbookViewId="0">
      <pane ySplit="1" topLeftCell="A2" activePane="bottomLeft" state="frozen"/>
      <selection pane="bottomLeft" activeCell="D38" sqref="D38"/>
    </sheetView>
  </sheetViews>
  <sheetFormatPr defaultColWidth="8.7109375" defaultRowHeight="12.75" x14ac:dyDescent="0.25"/>
  <cols>
    <col min="1" max="1" width="12.140625" style="3" customWidth="1"/>
    <col min="2" max="2" width="14.7109375" style="3" customWidth="1"/>
    <col min="3" max="3" width="13.5703125" style="3" customWidth="1"/>
    <col min="4" max="4" width="14" style="3" customWidth="1"/>
    <col min="5" max="5" width="13.42578125" style="3" customWidth="1"/>
    <col min="6" max="6" width="14.28515625" style="3" customWidth="1"/>
    <col min="7" max="7" width="16.42578125" style="3" customWidth="1"/>
    <col min="8" max="8" width="22.42578125" style="16" customWidth="1"/>
    <col min="9" max="10" width="8.7109375" style="1"/>
    <col min="11" max="16384" width="8.7109375" style="3"/>
  </cols>
  <sheetData>
    <row r="1" spans="1:8" s="3" customFormat="1" ht="26.1" customHeight="1" x14ac:dyDescent="0.25">
      <c r="A1" s="2" t="s">
        <v>35</v>
      </c>
      <c r="B1" s="2" t="s">
        <v>27</v>
      </c>
      <c r="C1" s="2" t="s">
        <v>28</v>
      </c>
      <c r="D1" s="2" t="s">
        <v>31</v>
      </c>
      <c r="E1" s="2" t="s">
        <v>45</v>
      </c>
      <c r="F1" s="2" t="s">
        <v>29</v>
      </c>
      <c r="G1" s="2" t="s">
        <v>30</v>
      </c>
      <c r="H1" s="2" t="s">
        <v>32</v>
      </c>
    </row>
    <row r="2" spans="1:8" s="3" customFormat="1" ht="12" x14ac:dyDescent="0.25">
      <c r="A2" s="4" t="s">
        <v>36</v>
      </c>
      <c r="B2" s="5">
        <f>SUM(B3:B5)</f>
        <v>54104712</v>
      </c>
      <c r="C2" s="5">
        <f>SUM(C3:C5)</f>
        <v>45989005</v>
      </c>
      <c r="D2" s="5">
        <f t="shared" ref="D2:G2" si="0">SUM(D3:D5)</f>
        <v>54104712</v>
      </c>
      <c r="E2" s="5">
        <f>SUM(E3:E5)</f>
        <v>45989005</v>
      </c>
      <c r="F2" s="5">
        <f>SUM(F3:F5)</f>
        <v>0</v>
      </c>
      <c r="G2" s="5">
        <f t="shared" si="0"/>
        <v>0</v>
      </c>
      <c r="H2" s="15"/>
    </row>
    <row r="3" spans="1:8" s="3" customFormat="1" ht="12" x14ac:dyDescent="0.25">
      <c r="A3" s="6" t="s">
        <v>0</v>
      </c>
      <c r="B3" s="7">
        <v>20250000</v>
      </c>
      <c r="C3" s="7">
        <v>17212500</v>
      </c>
      <c r="D3" s="7">
        <v>20250000</v>
      </c>
      <c r="E3" s="7">
        <v>17212500</v>
      </c>
      <c r="F3" s="7">
        <f>D3-B3</f>
        <v>0</v>
      </c>
      <c r="G3" s="7">
        <f>E3-C3</f>
        <v>0</v>
      </c>
      <c r="H3" s="15"/>
    </row>
    <row r="4" spans="1:8" s="3" customFormat="1" ht="12" x14ac:dyDescent="0.25">
      <c r="A4" s="6" t="s">
        <v>1</v>
      </c>
      <c r="B4" s="7">
        <v>6000000</v>
      </c>
      <c r="C4" s="7">
        <v>5100000</v>
      </c>
      <c r="D4" s="7">
        <v>6000000</v>
      </c>
      <c r="E4" s="7">
        <v>5100000</v>
      </c>
      <c r="F4" s="7">
        <f t="shared" ref="F4:F36" si="1">D4-B4</f>
        <v>0</v>
      </c>
      <c r="G4" s="7">
        <f t="shared" ref="G4:G36" si="2">E4-C4</f>
        <v>0</v>
      </c>
      <c r="H4" s="15"/>
    </row>
    <row r="5" spans="1:8" s="3" customFormat="1" ht="12" x14ac:dyDescent="0.25">
      <c r="A5" s="6" t="s">
        <v>2</v>
      </c>
      <c r="B5" s="7">
        <v>27854712</v>
      </c>
      <c r="C5" s="7">
        <v>23676505</v>
      </c>
      <c r="D5" s="7">
        <v>27854712</v>
      </c>
      <c r="E5" s="7">
        <v>23676505</v>
      </c>
      <c r="F5" s="7">
        <f t="shared" si="1"/>
        <v>0</v>
      </c>
      <c r="G5" s="7">
        <f t="shared" si="2"/>
        <v>0</v>
      </c>
      <c r="H5" s="15"/>
    </row>
    <row r="6" spans="1:8" s="3" customFormat="1" ht="12" x14ac:dyDescent="0.25">
      <c r="A6" s="4" t="s">
        <v>37</v>
      </c>
      <c r="B6" s="5">
        <f>SUM(B7:B11)</f>
        <v>73512618</v>
      </c>
      <c r="C6" s="5">
        <f>SUM(C7:C11)</f>
        <v>62485725</v>
      </c>
      <c r="D6" s="5">
        <f t="shared" ref="D6:G6" si="3">SUM(D7:D11)</f>
        <v>73512618</v>
      </c>
      <c r="E6" s="5">
        <f>SUM(E7:E11)</f>
        <v>62485725</v>
      </c>
      <c r="F6" s="5">
        <f>SUM(F7:F11)</f>
        <v>0</v>
      </c>
      <c r="G6" s="5">
        <f t="shared" si="3"/>
        <v>0</v>
      </c>
      <c r="H6" s="15"/>
    </row>
    <row r="7" spans="1:8" s="3" customFormat="1" ht="12" x14ac:dyDescent="0.25">
      <c r="A7" s="6" t="s">
        <v>3</v>
      </c>
      <c r="B7" s="7">
        <v>20037311</v>
      </c>
      <c r="C7" s="7">
        <v>17031714</v>
      </c>
      <c r="D7" s="7">
        <v>20037311</v>
      </c>
      <c r="E7" s="7">
        <v>17031714</v>
      </c>
      <c r="F7" s="7">
        <f t="shared" si="1"/>
        <v>0</v>
      </c>
      <c r="G7" s="7">
        <f t="shared" si="2"/>
        <v>0</v>
      </c>
      <c r="H7" s="15"/>
    </row>
    <row r="8" spans="1:8" s="3" customFormat="1" ht="24" customHeight="1" x14ac:dyDescent="0.25">
      <c r="A8" s="6" t="s">
        <v>4</v>
      </c>
      <c r="B8" s="7">
        <v>1500000</v>
      </c>
      <c r="C8" s="7">
        <v>1275000</v>
      </c>
      <c r="D8" s="7">
        <v>0</v>
      </c>
      <c r="E8" s="7">
        <v>0</v>
      </c>
      <c r="F8" s="7">
        <f t="shared" si="1"/>
        <v>-1500000</v>
      </c>
      <c r="G8" s="7">
        <f t="shared" si="2"/>
        <v>-1275000</v>
      </c>
      <c r="H8" s="15" t="s">
        <v>109</v>
      </c>
    </row>
    <row r="9" spans="1:8" s="3" customFormat="1" ht="12" x14ac:dyDescent="0.25">
      <c r="A9" s="6" t="s">
        <v>5</v>
      </c>
      <c r="B9" s="7">
        <v>17975307</v>
      </c>
      <c r="C9" s="7">
        <v>15279011</v>
      </c>
      <c r="D9" s="7">
        <v>17975307</v>
      </c>
      <c r="E9" s="7">
        <v>15279011</v>
      </c>
      <c r="F9" s="7">
        <f t="shared" si="1"/>
        <v>0</v>
      </c>
      <c r="G9" s="7">
        <f t="shared" si="2"/>
        <v>0</v>
      </c>
      <c r="H9" s="15"/>
    </row>
    <row r="10" spans="1:8" s="3" customFormat="1" ht="12" x14ac:dyDescent="0.25">
      <c r="A10" s="6" t="s">
        <v>6</v>
      </c>
      <c r="B10" s="7">
        <v>32000000</v>
      </c>
      <c r="C10" s="7">
        <v>27200000</v>
      </c>
      <c r="D10" s="7">
        <v>32000000</v>
      </c>
      <c r="E10" s="7">
        <v>27200000</v>
      </c>
      <c r="F10" s="7">
        <f t="shared" si="1"/>
        <v>0</v>
      </c>
      <c r="G10" s="7">
        <f t="shared" si="2"/>
        <v>0</v>
      </c>
      <c r="H10" s="15"/>
    </row>
    <row r="11" spans="1:8" s="3" customFormat="1" ht="24" x14ac:dyDescent="0.25">
      <c r="A11" s="6" t="s">
        <v>7</v>
      </c>
      <c r="B11" s="7">
        <v>2000000</v>
      </c>
      <c r="C11" s="7">
        <v>1700000</v>
      </c>
      <c r="D11" s="7">
        <v>3500000</v>
      </c>
      <c r="E11" s="7">
        <v>2975000</v>
      </c>
      <c r="F11" s="7">
        <f t="shared" si="1"/>
        <v>1500000</v>
      </c>
      <c r="G11" s="7">
        <f t="shared" si="2"/>
        <v>1275000</v>
      </c>
      <c r="H11" s="15" t="s">
        <v>110</v>
      </c>
    </row>
    <row r="12" spans="1:8" s="3" customFormat="1" ht="12" x14ac:dyDescent="0.25">
      <c r="A12" s="4" t="s">
        <v>38</v>
      </c>
      <c r="B12" s="5">
        <f>SUM(B13:B13)</f>
        <v>12500000</v>
      </c>
      <c r="C12" s="5">
        <f>SUM(C13:C13)</f>
        <v>10625000</v>
      </c>
      <c r="D12" s="5">
        <f t="shared" ref="D12:G12" si="4">SUM(D13:D13)</f>
        <v>12500000</v>
      </c>
      <c r="E12" s="5">
        <f>SUM(E13:E13)</f>
        <v>10625000</v>
      </c>
      <c r="F12" s="5">
        <f>SUM(F13:F13)</f>
        <v>0</v>
      </c>
      <c r="G12" s="5">
        <f t="shared" si="4"/>
        <v>0</v>
      </c>
      <c r="H12" s="15"/>
    </row>
    <row r="13" spans="1:8" s="3" customFormat="1" ht="12" x14ac:dyDescent="0.25">
      <c r="A13" s="6" t="s">
        <v>8</v>
      </c>
      <c r="B13" s="7">
        <v>12500000</v>
      </c>
      <c r="C13" s="7">
        <v>10625000</v>
      </c>
      <c r="D13" s="7">
        <v>12500000</v>
      </c>
      <c r="E13" s="7">
        <v>10625000</v>
      </c>
      <c r="F13" s="7">
        <f t="shared" si="1"/>
        <v>0</v>
      </c>
      <c r="G13" s="7">
        <f t="shared" si="2"/>
        <v>0</v>
      </c>
      <c r="H13" s="15"/>
    </row>
    <row r="14" spans="1:8" s="3" customFormat="1" ht="12" x14ac:dyDescent="0.25">
      <c r="A14" s="4" t="s">
        <v>39</v>
      </c>
      <c r="B14" s="5">
        <f>SUM(B15:B16)</f>
        <v>37714257</v>
      </c>
      <c r="C14" s="5">
        <f>SUM(C15:C16)</f>
        <v>32057118</v>
      </c>
      <c r="D14" s="5">
        <f t="shared" ref="D14:G14" si="5">SUM(D15:D16)</f>
        <v>37714257</v>
      </c>
      <c r="E14" s="5">
        <f>SUM(E15:E16)</f>
        <v>32057118</v>
      </c>
      <c r="F14" s="5">
        <f>SUM(F15:F16)</f>
        <v>0</v>
      </c>
      <c r="G14" s="5">
        <f t="shared" si="5"/>
        <v>0</v>
      </c>
      <c r="H14" s="15"/>
    </row>
    <row r="15" spans="1:8" s="3" customFormat="1" ht="24" x14ac:dyDescent="0.25">
      <c r="A15" s="6" t="s">
        <v>9</v>
      </c>
      <c r="B15" s="7">
        <v>15000000</v>
      </c>
      <c r="C15" s="7">
        <v>12750000</v>
      </c>
      <c r="D15" s="7">
        <v>5000000</v>
      </c>
      <c r="E15" s="7">
        <v>4250000</v>
      </c>
      <c r="F15" s="7">
        <f t="shared" si="1"/>
        <v>-10000000</v>
      </c>
      <c r="G15" s="7">
        <f t="shared" si="2"/>
        <v>-8500000</v>
      </c>
      <c r="H15" s="18" t="s">
        <v>111</v>
      </c>
    </row>
    <row r="16" spans="1:8" s="3" customFormat="1" ht="24" x14ac:dyDescent="0.25">
      <c r="A16" s="6" t="s">
        <v>10</v>
      </c>
      <c r="B16" s="7">
        <v>22714257</v>
      </c>
      <c r="C16" s="7">
        <v>19307118</v>
      </c>
      <c r="D16" s="7">
        <v>32714257</v>
      </c>
      <c r="E16" s="7">
        <v>27807118</v>
      </c>
      <c r="F16" s="7">
        <f t="shared" si="1"/>
        <v>10000000</v>
      </c>
      <c r="G16" s="7">
        <f t="shared" si="2"/>
        <v>8500000</v>
      </c>
      <c r="H16" s="15" t="s">
        <v>112</v>
      </c>
    </row>
    <row r="17" spans="1:8" s="3" customFormat="1" ht="12" x14ac:dyDescent="0.25">
      <c r="A17" s="4" t="s">
        <v>40</v>
      </c>
      <c r="B17" s="5">
        <f>SUM(B18:B21)</f>
        <v>55928513</v>
      </c>
      <c r="C17" s="5">
        <f>SUM(C18:C21)</f>
        <v>47539236</v>
      </c>
      <c r="D17" s="5">
        <f t="shared" ref="D17:G17" si="6">SUM(D18:D21)</f>
        <v>55928513</v>
      </c>
      <c r="E17" s="5">
        <f>SUM(E18:E21)</f>
        <v>47539236</v>
      </c>
      <c r="F17" s="5">
        <f>SUM(F18:F21)</f>
        <v>0</v>
      </c>
      <c r="G17" s="5">
        <f t="shared" si="6"/>
        <v>0</v>
      </c>
      <c r="H17" s="15"/>
    </row>
    <row r="18" spans="1:8" s="3" customFormat="1" ht="12" x14ac:dyDescent="0.25">
      <c r="A18" s="6" t="s">
        <v>11</v>
      </c>
      <c r="B18" s="7">
        <v>24500000</v>
      </c>
      <c r="C18" s="7">
        <v>20825000</v>
      </c>
      <c r="D18" s="7">
        <v>24500000</v>
      </c>
      <c r="E18" s="7">
        <v>20825000</v>
      </c>
      <c r="F18" s="7">
        <f t="shared" si="1"/>
        <v>0</v>
      </c>
      <c r="G18" s="7">
        <f t="shared" si="2"/>
        <v>0</v>
      </c>
      <c r="H18" s="15"/>
    </row>
    <row r="19" spans="1:8" s="3" customFormat="1" ht="12" x14ac:dyDescent="0.25">
      <c r="A19" s="6" t="s">
        <v>12</v>
      </c>
      <c r="B19" s="7">
        <v>2500000</v>
      </c>
      <c r="C19" s="7">
        <v>2125000</v>
      </c>
      <c r="D19" s="7">
        <v>2500000</v>
      </c>
      <c r="E19" s="7">
        <v>2125000</v>
      </c>
      <c r="F19" s="7">
        <f t="shared" si="1"/>
        <v>0</v>
      </c>
      <c r="G19" s="7">
        <f t="shared" si="2"/>
        <v>0</v>
      </c>
      <c r="H19" s="15"/>
    </row>
    <row r="20" spans="1:8" s="3" customFormat="1" ht="12" x14ac:dyDescent="0.25">
      <c r="A20" s="6" t="s">
        <v>13</v>
      </c>
      <c r="B20" s="7">
        <v>20500000</v>
      </c>
      <c r="C20" s="7">
        <v>17425000</v>
      </c>
      <c r="D20" s="7">
        <v>20500000</v>
      </c>
      <c r="E20" s="7">
        <v>17425000</v>
      </c>
      <c r="F20" s="7">
        <f t="shared" si="1"/>
        <v>0</v>
      </c>
      <c r="G20" s="7">
        <f t="shared" si="2"/>
        <v>0</v>
      </c>
      <c r="H20" s="15"/>
    </row>
    <row r="21" spans="1:8" s="3" customFormat="1" ht="12" x14ac:dyDescent="0.25">
      <c r="A21" s="6" t="s">
        <v>14</v>
      </c>
      <c r="B21" s="7">
        <v>8428513</v>
      </c>
      <c r="C21" s="7">
        <v>7164236</v>
      </c>
      <c r="D21" s="7">
        <v>8428513</v>
      </c>
      <c r="E21" s="7">
        <v>7164236</v>
      </c>
      <c r="F21" s="7">
        <f t="shared" si="1"/>
        <v>0</v>
      </c>
      <c r="G21" s="7">
        <f t="shared" si="2"/>
        <v>0</v>
      </c>
      <c r="H21" s="15"/>
    </row>
    <row r="22" spans="1:8" s="3" customFormat="1" ht="12" x14ac:dyDescent="0.25">
      <c r="A22" s="4" t="s">
        <v>44</v>
      </c>
      <c r="B22" s="5">
        <f>SUM(B23:B29)</f>
        <v>108094232</v>
      </c>
      <c r="C22" s="5">
        <f>SUM(C23:C29)</f>
        <v>91880097</v>
      </c>
      <c r="D22" s="5">
        <f t="shared" ref="D22:G22" si="7">SUM(D23:D29)</f>
        <v>108094232</v>
      </c>
      <c r="E22" s="5">
        <f>SUM(E23:E29)</f>
        <v>91880097</v>
      </c>
      <c r="F22" s="5">
        <f>SUM(F23:F29)</f>
        <v>0</v>
      </c>
      <c r="G22" s="5">
        <f t="shared" si="7"/>
        <v>0</v>
      </c>
      <c r="H22" s="15"/>
    </row>
    <row r="23" spans="1:8" s="3" customFormat="1" ht="12" x14ac:dyDescent="0.25">
      <c r="A23" s="6" t="s">
        <v>15</v>
      </c>
      <c r="B23" s="7">
        <v>9752000</v>
      </c>
      <c r="C23" s="7">
        <v>8289200</v>
      </c>
      <c r="D23" s="7">
        <v>9752000</v>
      </c>
      <c r="E23" s="7">
        <v>8289200</v>
      </c>
      <c r="F23" s="7">
        <f t="shared" si="1"/>
        <v>0</v>
      </c>
      <c r="G23" s="7">
        <f t="shared" si="2"/>
        <v>0</v>
      </c>
      <c r="H23" s="15"/>
    </row>
    <row r="24" spans="1:8" s="3" customFormat="1" ht="12" x14ac:dyDescent="0.25">
      <c r="A24" s="6" t="s">
        <v>16</v>
      </c>
      <c r="B24" s="7">
        <v>18660000</v>
      </c>
      <c r="C24" s="7">
        <v>15861000</v>
      </c>
      <c r="D24" s="7">
        <v>18660000</v>
      </c>
      <c r="E24" s="7">
        <v>15861000</v>
      </c>
      <c r="F24" s="7">
        <f t="shared" si="1"/>
        <v>0</v>
      </c>
      <c r="G24" s="7">
        <f t="shared" si="2"/>
        <v>0</v>
      </c>
      <c r="H24" s="15"/>
    </row>
    <row r="25" spans="1:8" s="3" customFormat="1" ht="12" x14ac:dyDescent="0.25">
      <c r="A25" s="6" t="s">
        <v>17</v>
      </c>
      <c r="B25" s="7">
        <v>3090000</v>
      </c>
      <c r="C25" s="7">
        <v>2626500</v>
      </c>
      <c r="D25" s="7">
        <v>3090000</v>
      </c>
      <c r="E25" s="7">
        <v>2626500</v>
      </c>
      <c r="F25" s="7">
        <f t="shared" si="1"/>
        <v>0</v>
      </c>
      <c r="G25" s="7">
        <f t="shared" si="2"/>
        <v>0</v>
      </c>
      <c r="H25" s="15"/>
    </row>
    <row r="26" spans="1:8" s="3" customFormat="1" ht="12" x14ac:dyDescent="0.25">
      <c r="A26" s="6" t="s">
        <v>18</v>
      </c>
      <c r="B26" s="7">
        <v>8248000</v>
      </c>
      <c r="C26" s="7">
        <v>7010800</v>
      </c>
      <c r="D26" s="7">
        <v>8248000</v>
      </c>
      <c r="E26" s="7">
        <v>7010800</v>
      </c>
      <c r="F26" s="7">
        <f t="shared" si="1"/>
        <v>0</v>
      </c>
      <c r="G26" s="7">
        <f t="shared" si="2"/>
        <v>0</v>
      </c>
      <c r="H26" s="15"/>
    </row>
    <row r="27" spans="1:8" s="3" customFormat="1" ht="12" x14ac:dyDescent="0.25">
      <c r="A27" s="6" t="s">
        <v>19</v>
      </c>
      <c r="B27" s="7">
        <v>1000000</v>
      </c>
      <c r="C27" s="7">
        <v>850000</v>
      </c>
      <c r="D27" s="7">
        <v>1000000</v>
      </c>
      <c r="E27" s="7">
        <v>850000</v>
      </c>
      <c r="F27" s="7">
        <f t="shared" si="1"/>
        <v>0</v>
      </c>
      <c r="G27" s="7">
        <f t="shared" si="2"/>
        <v>0</v>
      </c>
      <c r="H27" s="15"/>
    </row>
    <row r="28" spans="1:8" s="3" customFormat="1" ht="12" x14ac:dyDescent="0.25">
      <c r="A28" s="6" t="s">
        <v>20</v>
      </c>
      <c r="B28" s="7">
        <v>64550000</v>
      </c>
      <c r="C28" s="7">
        <v>54867500</v>
      </c>
      <c r="D28" s="7">
        <v>64550000</v>
      </c>
      <c r="E28" s="7">
        <v>54867500</v>
      </c>
      <c r="F28" s="7">
        <f t="shared" si="1"/>
        <v>0</v>
      </c>
      <c r="G28" s="7">
        <f t="shared" si="2"/>
        <v>0</v>
      </c>
      <c r="H28" s="15"/>
    </row>
    <row r="29" spans="1:8" s="3" customFormat="1" ht="12" x14ac:dyDescent="0.25">
      <c r="A29" s="6" t="s">
        <v>21</v>
      </c>
      <c r="B29" s="7">
        <v>2794232</v>
      </c>
      <c r="C29" s="7">
        <v>2375097</v>
      </c>
      <c r="D29" s="7">
        <v>2794232</v>
      </c>
      <c r="E29" s="7">
        <v>2375097</v>
      </c>
      <c r="F29" s="7">
        <f t="shared" si="1"/>
        <v>0</v>
      </c>
      <c r="G29" s="7">
        <f t="shared" si="2"/>
        <v>0</v>
      </c>
      <c r="H29" s="15"/>
    </row>
    <row r="30" spans="1:8" s="3" customFormat="1" ht="12" x14ac:dyDescent="0.25">
      <c r="A30" s="4" t="s">
        <v>41</v>
      </c>
      <c r="B30" s="5">
        <f t="shared" ref="B30" si="8">SUM(B31:B32)</f>
        <v>76301517</v>
      </c>
      <c r="C30" s="5">
        <f>SUM(C31:C32)</f>
        <v>64856289</v>
      </c>
      <c r="D30" s="5">
        <f t="shared" ref="D30" si="9">SUM(D31:D32)</f>
        <v>76301517</v>
      </c>
      <c r="E30" s="5">
        <f t="shared" ref="E30" si="10">SUM(E31:E32)</f>
        <v>64856289</v>
      </c>
      <c r="F30" s="5">
        <f t="shared" ref="F30" si="11">SUM(F31:F32)</f>
        <v>0</v>
      </c>
      <c r="G30" s="5">
        <f t="shared" ref="G30" si="12">SUM(G31:G32)</f>
        <v>0</v>
      </c>
      <c r="H30" s="15"/>
    </row>
    <row r="31" spans="1:8" s="3" customFormat="1" ht="12" x14ac:dyDescent="0.25">
      <c r="A31" s="6" t="s">
        <v>22</v>
      </c>
      <c r="B31" s="7">
        <v>34612023</v>
      </c>
      <c r="C31" s="7">
        <v>29420219</v>
      </c>
      <c r="D31" s="7">
        <v>34612023</v>
      </c>
      <c r="E31" s="7">
        <v>29420219</v>
      </c>
      <c r="F31" s="7">
        <f t="shared" si="1"/>
        <v>0</v>
      </c>
      <c r="G31" s="7">
        <f t="shared" si="2"/>
        <v>0</v>
      </c>
      <c r="H31" s="15"/>
    </row>
    <row r="32" spans="1:8" s="3" customFormat="1" ht="12" x14ac:dyDescent="0.25">
      <c r="A32" s="6" t="s">
        <v>23</v>
      </c>
      <c r="B32" s="7">
        <v>41689494</v>
      </c>
      <c r="C32" s="7">
        <v>35436070</v>
      </c>
      <c r="D32" s="7">
        <v>41689494</v>
      </c>
      <c r="E32" s="7">
        <v>35436070</v>
      </c>
      <c r="F32" s="7">
        <f t="shared" si="1"/>
        <v>0</v>
      </c>
      <c r="G32" s="7">
        <f t="shared" si="2"/>
        <v>0</v>
      </c>
      <c r="H32" s="15"/>
    </row>
    <row r="33" spans="1:10" ht="12" x14ac:dyDescent="0.25">
      <c r="A33" s="4" t="s">
        <v>42</v>
      </c>
      <c r="B33" s="5">
        <f t="shared" ref="B33" si="13">SUM(B34:B34)</f>
        <v>2287172</v>
      </c>
      <c r="C33" s="5">
        <f>SUM(C34:C34)</f>
        <v>1944096</v>
      </c>
      <c r="D33" s="5">
        <f t="shared" ref="D33" si="14">SUM(D34:D34)</f>
        <v>2287172</v>
      </c>
      <c r="E33" s="5">
        <f t="shared" ref="E33" si="15">SUM(E34:E34)</f>
        <v>1944096</v>
      </c>
      <c r="F33" s="5">
        <f t="shared" ref="F33" si="16">SUM(F34:F34)</f>
        <v>0</v>
      </c>
      <c r="G33" s="5">
        <f t="shared" ref="G33" si="17">SUM(G34:G34)</f>
        <v>0</v>
      </c>
      <c r="H33" s="15"/>
      <c r="I33" s="3"/>
      <c r="J33" s="3"/>
    </row>
    <row r="34" spans="1:10" ht="12" x14ac:dyDescent="0.25">
      <c r="A34" s="6" t="s">
        <v>24</v>
      </c>
      <c r="B34" s="7">
        <v>2287172</v>
      </c>
      <c r="C34" s="7">
        <v>1944096</v>
      </c>
      <c r="D34" s="7">
        <v>2287172</v>
      </c>
      <c r="E34" s="7">
        <v>1944096</v>
      </c>
      <c r="F34" s="7">
        <f t="shared" si="1"/>
        <v>0</v>
      </c>
      <c r="G34" s="7">
        <f t="shared" si="2"/>
        <v>0</v>
      </c>
      <c r="H34" s="15"/>
      <c r="I34" s="3"/>
      <c r="J34" s="3"/>
    </row>
    <row r="35" spans="1:10" ht="12" x14ac:dyDescent="0.25">
      <c r="A35" s="4" t="s">
        <v>43</v>
      </c>
      <c r="B35" s="5">
        <f t="shared" ref="B35" si="18">SUM(B36:B36)</f>
        <v>5622879</v>
      </c>
      <c r="C35" s="5">
        <f>SUM(C36:C36)</f>
        <v>4779447</v>
      </c>
      <c r="D35" s="5">
        <f t="shared" ref="D35" si="19">SUM(D36:D36)</f>
        <v>5622879</v>
      </c>
      <c r="E35" s="5">
        <f t="shared" ref="E35" si="20">SUM(E36:E36)</f>
        <v>4779447</v>
      </c>
      <c r="F35" s="5">
        <f t="shared" ref="F35" si="21">SUM(F36:F36)</f>
        <v>0</v>
      </c>
      <c r="G35" s="5">
        <f t="shared" ref="G35" si="22">SUM(G36:G36)</f>
        <v>0</v>
      </c>
      <c r="H35" s="15"/>
      <c r="I35" s="3"/>
      <c r="J35" s="3"/>
    </row>
    <row r="36" spans="1:10" ht="12" x14ac:dyDescent="0.25">
      <c r="A36" s="6" t="s">
        <v>25</v>
      </c>
      <c r="B36" s="7">
        <v>5622879</v>
      </c>
      <c r="C36" s="7">
        <v>4779447</v>
      </c>
      <c r="D36" s="7">
        <v>5622879</v>
      </c>
      <c r="E36" s="7">
        <v>4779447</v>
      </c>
      <c r="F36" s="7">
        <f t="shared" si="1"/>
        <v>0</v>
      </c>
      <c r="G36" s="7">
        <f t="shared" si="2"/>
        <v>0</v>
      </c>
      <c r="H36" s="15"/>
      <c r="I36" s="3"/>
      <c r="J36" s="3"/>
    </row>
    <row r="37" spans="1:10" ht="12" x14ac:dyDescent="0.25">
      <c r="A37" s="8" t="s">
        <v>26</v>
      </c>
      <c r="B37" s="9">
        <f>B2+B6+B12+B14+B17+B22+B30+B33+B35</f>
        <v>426065900</v>
      </c>
      <c r="C37" s="9">
        <f t="shared" ref="C37:G37" si="23">C2+C6+C12+C14+C17+C22+C30+C33+C35</f>
        <v>362156013</v>
      </c>
      <c r="D37" s="9">
        <f t="shared" si="23"/>
        <v>426065900</v>
      </c>
      <c r="E37" s="9">
        <f t="shared" si="23"/>
        <v>362156013</v>
      </c>
      <c r="F37" s="9">
        <f t="shared" si="23"/>
        <v>0</v>
      </c>
      <c r="G37" s="9">
        <f t="shared" si="23"/>
        <v>0</v>
      </c>
      <c r="H37" s="15"/>
      <c r="I37" s="3"/>
      <c r="J37" s="3"/>
    </row>
    <row r="38" spans="1:10" ht="12" x14ac:dyDescent="0.25">
      <c r="A38" s="10" t="s">
        <v>33</v>
      </c>
      <c r="B38" s="11">
        <f>B2+B6+B12+B14+B17+B30+B35</f>
        <v>315684496</v>
      </c>
      <c r="C38" s="11">
        <f t="shared" ref="C38:G38" si="24">C2+C6+C12+C14+C17+C30+C35</f>
        <v>268331820</v>
      </c>
      <c r="D38" s="11">
        <f t="shared" si="24"/>
        <v>315684496</v>
      </c>
      <c r="E38" s="11">
        <f t="shared" si="24"/>
        <v>268331820</v>
      </c>
      <c r="F38" s="11">
        <f t="shared" si="24"/>
        <v>0</v>
      </c>
      <c r="G38" s="11">
        <f t="shared" si="24"/>
        <v>0</v>
      </c>
      <c r="H38" s="15"/>
      <c r="I38" s="3"/>
      <c r="J38" s="3"/>
    </row>
    <row r="39" spans="1:10" ht="12" x14ac:dyDescent="0.25">
      <c r="A39" s="10" t="s">
        <v>34</v>
      </c>
      <c r="B39" s="11">
        <f>B22+B33</f>
        <v>110381404</v>
      </c>
      <c r="C39" s="11">
        <f t="shared" ref="C39:G39" si="25">C22+C33</f>
        <v>93824193</v>
      </c>
      <c r="D39" s="11">
        <f t="shared" si="25"/>
        <v>110381404</v>
      </c>
      <c r="E39" s="11">
        <f t="shared" si="25"/>
        <v>93824193</v>
      </c>
      <c r="F39" s="11">
        <f t="shared" si="25"/>
        <v>0</v>
      </c>
      <c r="G39" s="11">
        <f t="shared" si="25"/>
        <v>0</v>
      </c>
      <c r="H39" s="15"/>
      <c r="I39" s="3"/>
      <c r="J39" s="3"/>
    </row>
  </sheetData>
  <phoneticPr fontId="2" type="noConversion"/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A4D3-1576-4D0E-BD09-528FF593BE5F}">
  <dimension ref="A1:L129"/>
  <sheetViews>
    <sheetView zoomScale="85" zoomScaleNormal="85" workbookViewId="0">
      <pane ySplit="1" topLeftCell="A26" activePane="bottomLeft" state="frozen"/>
      <selection pane="bottomLeft" activeCell="E123" sqref="E123"/>
    </sheetView>
  </sheetViews>
  <sheetFormatPr defaultColWidth="8.7109375" defaultRowHeight="12" x14ac:dyDescent="0.25"/>
  <cols>
    <col min="1" max="1" width="12.140625" style="3" customWidth="1"/>
    <col min="2" max="2" width="24.85546875" style="16" customWidth="1"/>
    <col min="3" max="3" width="14.7109375" style="3" customWidth="1"/>
    <col min="4" max="4" width="13.5703125" style="3" customWidth="1"/>
    <col min="5" max="5" width="14" style="3" customWidth="1"/>
    <col min="6" max="6" width="13.42578125" style="3" customWidth="1"/>
    <col min="7" max="7" width="14.28515625" style="3" customWidth="1"/>
    <col min="8" max="8" width="16.42578125" style="3" customWidth="1"/>
    <col min="9" max="9" width="19.42578125" style="3" customWidth="1"/>
    <col min="10" max="10" width="11.42578125" style="3" bestFit="1" customWidth="1"/>
    <col min="11" max="11" width="8.7109375" style="3"/>
    <col min="12" max="12" width="10.5703125" style="3" bestFit="1" customWidth="1"/>
    <col min="13" max="16384" width="8.7109375" style="3"/>
  </cols>
  <sheetData>
    <row r="1" spans="1:10" ht="26.1" customHeight="1" x14ac:dyDescent="0.25">
      <c r="A1" s="2" t="s">
        <v>35</v>
      </c>
      <c r="B1" s="2" t="s">
        <v>46</v>
      </c>
      <c r="C1" s="2" t="s">
        <v>27</v>
      </c>
      <c r="D1" s="2" t="s">
        <v>28</v>
      </c>
      <c r="E1" s="2" t="s">
        <v>31</v>
      </c>
      <c r="F1" s="2" t="s">
        <v>45</v>
      </c>
      <c r="G1" s="2" t="s">
        <v>29</v>
      </c>
      <c r="H1" s="2" t="s">
        <v>30</v>
      </c>
      <c r="I1" s="2" t="s">
        <v>32</v>
      </c>
    </row>
    <row r="2" spans="1:10" x14ac:dyDescent="0.25">
      <c r="A2" s="4" t="s">
        <v>36</v>
      </c>
      <c r="B2" s="19"/>
      <c r="C2" s="5">
        <f>C3+C9+C12</f>
        <v>54104712</v>
      </c>
      <c r="D2" s="5">
        <f t="shared" ref="D2:H2" si="0">D3+D9+D12</f>
        <v>45989005</v>
      </c>
      <c r="E2" s="5">
        <f t="shared" si="0"/>
        <v>54104712</v>
      </c>
      <c r="F2" s="5">
        <f t="shared" si="0"/>
        <v>45989005</v>
      </c>
      <c r="G2" s="5">
        <f t="shared" si="0"/>
        <v>0</v>
      </c>
      <c r="H2" s="5">
        <f t="shared" si="0"/>
        <v>0</v>
      </c>
      <c r="I2" s="15"/>
    </row>
    <row r="3" spans="1:10" s="21" customFormat="1" x14ac:dyDescent="0.25">
      <c r="A3" s="10" t="s">
        <v>0</v>
      </c>
      <c r="B3" s="20"/>
      <c r="C3" s="11">
        <f>SUM(C4:C8)</f>
        <v>20250000</v>
      </c>
      <c r="D3" s="11">
        <f t="shared" ref="D3:F3" si="1">SUM(D4:D8)</f>
        <v>17212500</v>
      </c>
      <c r="E3" s="11">
        <f t="shared" si="1"/>
        <v>20250000</v>
      </c>
      <c r="F3" s="11">
        <f t="shared" si="1"/>
        <v>17212500</v>
      </c>
      <c r="G3" s="11">
        <f t="shared" ref="G3" si="2">SUM(G4:G8)</f>
        <v>0</v>
      </c>
      <c r="H3" s="11">
        <f t="shared" ref="H3" si="3">SUM(H4:H8)</f>
        <v>0</v>
      </c>
      <c r="I3" s="15"/>
    </row>
    <row r="4" spans="1:10" ht="60.6" customHeight="1" x14ac:dyDescent="0.25">
      <c r="A4" s="6" t="s">
        <v>0</v>
      </c>
      <c r="B4" s="15" t="s">
        <v>47</v>
      </c>
      <c r="C4" s="7">
        <v>5000000</v>
      </c>
      <c r="D4" s="7">
        <v>4250000</v>
      </c>
      <c r="E4" s="7">
        <v>5000000</v>
      </c>
      <c r="F4" s="7">
        <v>4250000</v>
      </c>
      <c r="G4" s="7">
        <f t="shared" ref="G4:G13" si="4">E4-C4</f>
        <v>0</v>
      </c>
      <c r="H4" s="7">
        <f t="shared" ref="H4:H8" si="5">F4-D4</f>
        <v>0</v>
      </c>
      <c r="I4" s="15"/>
    </row>
    <row r="5" spans="1:10" ht="60.6" customHeight="1" x14ac:dyDescent="0.25">
      <c r="A5" s="6" t="s">
        <v>0</v>
      </c>
      <c r="B5" s="15" t="s">
        <v>48</v>
      </c>
      <c r="C5" s="7">
        <v>6000000</v>
      </c>
      <c r="D5" s="7">
        <v>5100000</v>
      </c>
      <c r="E5" s="7">
        <v>6000000</v>
      </c>
      <c r="F5" s="7">
        <v>5100000</v>
      </c>
      <c r="G5" s="7">
        <f t="shared" si="4"/>
        <v>0</v>
      </c>
      <c r="H5" s="7">
        <f t="shared" si="5"/>
        <v>0</v>
      </c>
      <c r="I5" s="15"/>
    </row>
    <row r="6" spans="1:10" ht="41.25" customHeight="1" x14ac:dyDescent="0.25">
      <c r="A6" s="6" t="s">
        <v>0</v>
      </c>
      <c r="B6" s="15" t="s">
        <v>49</v>
      </c>
      <c r="C6" s="7">
        <v>7500000</v>
      </c>
      <c r="D6" s="7">
        <v>6375000</v>
      </c>
      <c r="E6" s="7">
        <v>7500000</v>
      </c>
      <c r="F6" s="7">
        <v>6375000</v>
      </c>
      <c r="G6" s="7">
        <f t="shared" si="4"/>
        <v>0</v>
      </c>
      <c r="H6" s="7">
        <f t="shared" si="5"/>
        <v>0</v>
      </c>
      <c r="I6" s="15"/>
    </row>
    <row r="7" spans="1:10" ht="35.1" customHeight="1" x14ac:dyDescent="0.25">
      <c r="A7" s="6" t="s">
        <v>0</v>
      </c>
      <c r="B7" s="15" t="s">
        <v>50</v>
      </c>
      <c r="C7" s="7">
        <v>1500000</v>
      </c>
      <c r="D7" s="7">
        <v>1275000</v>
      </c>
      <c r="E7" s="7">
        <v>1500000</v>
      </c>
      <c r="F7" s="7">
        <v>1275000</v>
      </c>
      <c r="G7" s="7">
        <f t="shared" si="4"/>
        <v>0</v>
      </c>
      <c r="H7" s="7">
        <f t="shared" si="5"/>
        <v>0</v>
      </c>
      <c r="I7" s="15"/>
    </row>
    <row r="8" spans="1:10" ht="39.950000000000003" customHeight="1" x14ac:dyDescent="0.25">
      <c r="A8" s="6" t="s">
        <v>0</v>
      </c>
      <c r="B8" s="15" t="s">
        <v>51</v>
      </c>
      <c r="C8" s="7">
        <v>250000</v>
      </c>
      <c r="D8" s="7">
        <v>212500</v>
      </c>
      <c r="E8" s="7">
        <v>250000</v>
      </c>
      <c r="F8" s="7">
        <v>212500</v>
      </c>
      <c r="G8" s="7">
        <f t="shared" si="4"/>
        <v>0</v>
      </c>
      <c r="H8" s="7">
        <f t="shared" si="5"/>
        <v>0</v>
      </c>
      <c r="I8" s="15"/>
    </row>
    <row r="9" spans="1:10" s="21" customFormat="1" x14ac:dyDescent="0.25">
      <c r="A9" s="10" t="s">
        <v>1</v>
      </c>
      <c r="B9" s="20"/>
      <c r="C9" s="11">
        <f>SUM(C10:C11)</f>
        <v>6000000</v>
      </c>
      <c r="D9" s="11">
        <f t="shared" ref="D9:H9" si="6">SUM(D10:D11)</f>
        <v>5100000</v>
      </c>
      <c r="E9" s="11">
        <f t="shared" si="6"/>
        <v>6000000</v>
      </c>
      <c r="F9" s="11">
        <f t="shared" si="6"/>
        <v>5100000</v>
      </c>
      <c r="G9" s="11">
        <f t="shared" si="6"/>
        <v>0</v>
      </c>
      <c r="H9" s="11">
        <f t="shared" si="6"/>
        <v>0</v>
      </c>
      <c r="I9" s="15"/>
    </row>
    <row r="10" spans="1:10" s="21" customFormat="1" ht="60" x14ac:dyDescent="0.25">
      <c r="A10" s="6" t="s">
        <v>1</v>
      </c>
      <c r="B10" s="15" t="s">
        <v>52</v>
      </c>
      <c r="C10" s="7">
        <v>4000000</v>
      </c>
      <c r="D10" s="7">
        <v>3400000</v>
      </c>
      <c r="E10" s="7">
        <v>4000000</v>
      </c>
      <c r="F10" s="7">
        <v>3400000</v>
      </c>
      <c r="G10" s="7">
        <f t="shared" ref="G10:G11" si="7">E10-C10</f>
        <v>0</v>
      </c>
      <c r="H10" s="7">
        <f t="shared" ref="H10:H11" si="8">F10-D10</f>
        <v>0</v>
      </c>
      <c r="I10" s="15"/>
    </row>
    <row r="11" spans="1:10" s="21" customFormat="1" ht="36" x14ac:dyDescent="0.25">
      <c r="A11" s="6" t="s">
        <v>1</v>
      </c>
      <c r="B11" s="15" t="s">
        <v>53</v>
      </c>
      <c r="C11" s="7">
        <v>2000000</v>
      </c>
      <c r="D11" s="7">
        <v>1700000</v>
      </c>
      <c r="E11" s="7">
        <v>2000000</v>
      </c>
      <c r="F11" s="7">
        <v>1700000</v>
      </c>
      <c r="G11" s="7">
        <f t="shared" si="7"/>
        <v>0</v>
      </c>
      <c r="H11" s="7">
        <f t="shared" si="8"/>
        <v>0</v>
      </c>
      <c r="I11" s="15"/>
    </row>
    <row r="12" spans="1:10" s="21" customFormat="1" x14ac:dyDescent="0.25">
      <c r="A12" s="10" t="s">
        <v>2</v>
      </c>
      <c r="B12" s="20"/>
      <c r="C12" s="11">
        <f t="shared" ref="C12:H12" si="9">SUM(C13:C17)</f>
        <v>27854712</v>
      </c>
      <c r="D12" s="11">
        <f t="shared" si="9"/>
        <v>23676505</v>
      </c>
      <c r="E12" s="11">
        <f t="shared" si="9"/>
        <v>27854712</v>
      </c>
      <c r="F12" s="11">
        <f t="shared" si="9"/>
        <v>23676505</v>
      </c>
      <c r="G12" s="11">
        <f t="shared" si="9"/>
        <v>0</v>
      </c>
      <c r="H12" s="11">
        <f t="shared" si="9"/>
        <v>0</v>
      </c>
      <c r="I12" s="15"/>
    </row>
    <row r="13" spans="1:10" s="21" customFormat="1" ht="60" x14ac:dyDescent="0.25">
      <c r="A13" s="6" t="s">
        <v>2</v>
      </c>
      <c r="B13" s="15" t="s">
        <v>54</v>
      </c>
      <c r="C13" s="7">
        <v>2500000</v>
      </c>
      <c r="D13" s="7">
        <v>2125000</v>
      </c>
      <c r="E13" s="7">
        <v>21304712</v>
      </c>
      <c r="F13" s="7">
        <v>18109005</v>
      </c>
      <c r="G13" s="7">
        <f t="shared" si="4"/>
        <v>18804712</v>
      </c>
      <c r="H13" s="7">
        <f t="shared" ref="H13" si="10">F13-D13</f>
        <v>15984005</v>
      </c>
      <c r="I13" s="15" t="s">
        <v>155</v>
      </c>
    </row>
    <row r="14" spans="1:10" s="21" customFormat="1" ht="60" x14ac:dyDescent="0.25">
      <c r="A14" s="6" t="s">
        <v>2</v>
      </c>
      <c r="B14" s="15" t="s">
        <v>55</v>
      </c>
      <c r="C14" s="7">
        <v>2000000</v>
      </c>
      <c r="D14" s="7">
        <v>1700000</v>
      </c>
      <c r="E14" s="7">
        <v>3900000</v>
      </c>
      <c r="F14" s="7">
        <v>3315000</v>
      </c>
      <c r="G14" s="7">
        <f t="shared" ref="G14:G17" si="11">E14-C14</f>
        <v>1900000</v>
      </c>
      <c r="H14" s="7">
        <f t="shared" ref="H14:H17" si="12">F14-D14</f>
        <v>1615000</v>
      </c>
      <c r="I14" s="15" t="s">
        <v>152</v>
      </c>
      <c r="J14" s="24"/>
    </row>
    <row r="15" spans="1:10" s="21" customFormat="1" ht="96" x14ac:dyDescent="0.25">
      <c r="A15" s="6" t="s">
        <v>2</v>
      </c>
      <c r="B15" s="22" t="s">
        <v>151</v>
      </c>
      <c r="C15" s="14"/>
      <c r="D15" s="14"/>
      <c r="E15" s="7">
        <v>200000</v>
      </c>
      <c r="F15" s="7">
        <v>170000</v>
      </c>
      <c r="G15" s="7">
        <f t="shared" ref="G15" si="13">E15-C15</f>
        <v>200000</v>
      </c>
      <c r="H15" s="7">
        <f t="shared" ref="H15" si="14">F15-D15</f>
        <v>170000</v>
      </c>
      <c r="I15" s="15" t="s">
        <v>153</v>
      </c>
    </row>
    <row r="16" spans="1:10" s="21" customFormat="1" ht="48" x14ac:dyDescent="0.25">
      <c r="A16" s="6" t="s">
        <v>2</v>
      </c>
      <c r="B16" s="15" t="s">
        <v>57</v>
      </c>
      <c r="C16" s="7">
        <v>20854712</v>
      </c>
      <c r="D16" s="7">
        <v>17726505</v>
      </c>
      <c r="E16" s="7">
        <v>0</v>
      </c>
      <c r="F16" s="7">
        <v>0</v>
      </c>
      <c r="G16" s="7">
        <f t="shared" si="11"/>
        <v>-20854712</v>
      </c>
      <c r="H16" s="7">
        <f t="shared" si="12"/>
        <v>-17726505</v>
      </c>
      <c r="I16" s="15" t="s">
        <v>154</v>
      </c>
      <c r="J16" s="24"/>
    </row>
    <row r="17" spans="1:10" s="21" customFormat="1" ht="48" x14ac:dyDescent="0.25">
      <c r="A17" s="6" t="s">
        <v>2</v>
      </c>
      <c r="B17" s="15" t="s">
        <v>56</v>
      </c>
      <c r="C17" s="7">
        <v>2500000</v>
      </c>
      <c r="D17" s="7">
        <v>2125000</v>
      </c>
      <c r="E17" s="7">
        <v>2450000</v>
      </c>
      <c r="F17" s="7">
        <v>2082500</v>
      </c>
      <c r="G17" s="7">
        <f t="shared" si="11"/>
        <v>-50000</v>
      </c>
      <c r="H17" s="7">
        <f t="shared" si="12"/>
        <v>-42500</v>
      </c>
      <c r="I17" s="15" t="s">
        <v>156</v>
      </c>
      <c r="J17" s="24"/>
    </row>
    <row r="18" spans="1:10" x14ac:dyDescent="0.25">
      <c r="A18" s="4" t="s">
        <v>37</v>
      </c>
      <c r="B18" s="19"/>
      <c r="C18" s="5">
        <f t="shared" ref="C18:H18" si="15">C19+C21+C23+C27+C31</f>
        <v>73512618</v>
      </c>
      <c r="D18" s="5">
        <f t="shared" si="15"/>
        <v>62485725</v>
      </c>
      <c r="E18" s="5">
        <f t="shared" si="15"/>
        <v>73512618</v>
      </c>
      <c r="F18" s="5">
        <f t="shared" si="15"/>
        <v>62485725</v>
      </c>
      <c r="G18" s="5">
        <f t="shared" si="15"/>
        <v>0</v>
      </c>
      <c r="H18" s="5">
        <f t="shared" si="15"/>
        <v>0</v>
      </c>
      <c r="I18" s="15"/>
    </row>
    <row r="19" spans="1:10" s="21" customFormat="1" x14ac:dyDescent="0.25">
      <c r="A19" s="10" t="s">
        <v>3</v>
      </c>
      <c r="B19" s="20"/>
      <c r="C19" s="11">
        <f t="shared" ref="C19:H19" si="16">SUM(C20:C20)</f>
        <v>20037311</v>
      </c>
      <c r="D19" s="11">
        <f t="shared" si="16"/>
        <v>17031714</v>
      </c>
      <c r="E19" s="11">
        <f t="shared" si="16"/>
        <v>20037311</v>
      </c>
      <c r="F19" s="11">
        <f t="shared" si="16"/>
        <v>17031714</v>
      </c>
      <c r="G19" s="11">
        <f t="shared" si="16"/>
        <v>0</v>
      </c>
      <c r="H19" s="11">
        <f t="shared" si="16"/>
        <v>0</v>
      </c>
      <c r="I19" s="15"/>
    </row>
    <row r="20" spans="1:10" ht="84" x14ac:dyDescent="0.25">
      <c r="A20" s="6" t="s">
        <v>3</v>
      </c>
      <c r="B20" s="15" t="s">
        <v>58</v>
      </c>
      <c r="C20" s="7">
        <v>20037311</v>
      </c>
      <c r="D20" s="7">
        <v>17031714</v>
      </c>
      <c r="E20" s="7">
        <v>20037311</v>
      </c>
      <c r="F20" s="7">
        <v>17031714</v>
      </c>
      <c r="G20" s="7">
        <f t="shared" ref="G20" si="17">E20-C20</f>
        <v>0</v>
      </c>
      <c r="H20" s="7">
        <f t="shared" ref="H20" si="18">F20-D20</f>
        <v>0</v>
      </c>
      <c r="I20" s="15"/>
    </row>
    <row r="21" spans="1:10" s="21" customFormat="1" x14ac:dyDescent="0.25">
      <c r="A21" s="10" t="s">
        <v>4</v>
      </c>
      <c r="B21" s="20"/>
      <c r="C21" s="11">
        <f>C22</f>
        <v>1500000</v>
      </c>
      <c r="D21" s="11">
        <f t="shared" ref="D21:H21" si="19">D22</f>
        <v>1275000</v>
      </c>
      <c r="E21" s="11">
        <f t="shared" ref="E21" si="20">E22</f>
        <v>0</v>
      </c>
      <c r="F21" s="11">
        <f t="shared" ref="F21" si="21">F22</f>
        <v>0</v>
      </c>
      <c r="G21" s="11">
        <f t="shared" si="19"/>
        <v>-1500000</v>
      </c>
      <c r="H21" s="11">
        <f t="shared" si="19"/>
        <v>-1275000</v>
      </c>
      <c r="I21" s="15"/>
    </row>
    <row r="22" spans="1:10" ht="60" x14ac:dyDescent="0.25">
      <c r="A22" s="6" t="s">
        <v>4</v>
      </c>
      <c r="B22" s="15" t="s">
        <v>59</v>
      </c>
      <c r="C22" s="7">
        <v>1500000</v>
      </c>
      <c r="D22" s="7">
        <v>1275000</v>
      </c>
      <c r="E22" s="7">
        <v>0</v>
      </c>
      <c r="F22" s="7">
        <v>0</v>
      </c>
      <c r="G22" s="7">
        <f t="shared" ref="G22" si="22">E22-C22</f>
        <v>-1500000</v>
      </c>
      <c r="H22" s="7">
        <f t="shared" ref="H22" si="23">F22-D22</f>
        <v>-1275000</v>
      </c>
      <c r="I22" s="15" t="s">
        <v>113</v>
      </c>
    </row>
    <row r="23" spans="1:10" s="21" customFormat="1" x14ac:dyDescent="0.25">
      <c r="A23" s="10" t="s">
        <v>5</v>
      </c>
      <c r="B23" s="20"/>
      <c r="C23" s="11">
        <f>SUM(C24:C26)</f>
        <v>17975307</v>
      </c>
      <c r="D23" s="11">
        <f t="shared" ref="D23:H23" si="24">SUM(D24:D26)</f>
        <v>15279011</v>
      </c>
      <c r="E23" s="11">
        <f t="shared" ref="E23" si="25">SUM(E24:E26)</f>
        <v>17975307</v>
      </c>
      <c r="F23" s="11">
        <f t="shared" ref="F23" si="26">SUM(F24:F26)</f>
        <v>15279011</v>
      </c>
      <c r="G23" s="11">
        <f t="shared" ref="G23" si="27">SUM(G24:G26)</f>
        <v>0</v>
      </c>
      <c r="H23" s="11">
        <f t="shared" si="24"/>
        <v>0</v>
      </c>
      <c r="I23" s="15"/>
    </row>
    <row r="24" spans="1:10" ht="72" x14ac:dyDescent="0.25">
      <c r="A24" s="6" t="s">
        <v>5</v>
      </c>
      <c r="B24" s="15" t="s">
        <v>60</v>
      </c>
      <c r="C24" s="7">
        <v>15000000</v>
      </c>
      <c r="D24" s="7">
        <v>12750000</v>
      </c>
      <c r="E24" s="7">
        <v>15000000</v>
      </c>
      <c r="F24" s="7">
        <v>12750000</v>
      </c>
      <c r="G24" s="7">
        <f t="shared" ref="G24" si="28">E24-C24</f>
        <v>0</v>
      </c>
      <c r="H24" s="7">
        <f t="shared" ref="H24" si="29">F24-D24</f>
        <v>0</v>
      </c>
      <c r="I24" s="15"/>
    </row>
    <row r="25" spans="1:10" ht="72" x14ac:dyDescent="0.25">
      <c r="A25" s="6" t="s">
        <v>5</v>
      </c>
      <c r="B25" s="15" t="s">
        <v>61</v>
      </c>
      <c r="C25" s="7">
        <v>1500000</v>
      </c>
      <c r="D25" s="7">
        <v>1275000</v>
      </c>
      <c r="E25" s="7">
        <v>1500000</v>
      </c>
      <c r="F25" s="7">
        <v>1275000</v>
      </c>
      <c r="G25" s="7">
        <f t="shared" ref="G25:G26" si="30">E25-C25</f>
        <v>0</v>
      </c>
      <c r="H25" s="7">
        <f t="shared" ref="H25:H26" si="31">F25-D25</f>
        <v>0</v>
      </c>
      <c r="I25" s="15"/>
    </row>
    <row r="26" spans="1:10" ht="84" x14ac:dyDescent="0.25">
      <c r="A26" s="6" t="s">
        <v>5</v>
      </c>
      <c r="B26" s="15" t="s">
        <v>62</v>
      </c>
      <c r="C26" s="7">
        <v>1475307</v>
      </c>
      <c r="D26" s="7">
        <v>1254011</v>
      </c>
      <c r="E26" s="7">
        <v>1475307</v>
      </c>
      <c r="F26" s="7">
        <v>1254011</v>
      </c>
      <c r="G26" s="7">
        <f t="shared" si="30"/>
        <v>0</v>
      </c>
      <c r="H26" s="7">
        <f t="shared" si="31"/>
        <v>0</v>
      </c>
      <c r="I26" s="15"/>
    </row>
    <row r="27" spans="1:10" s="21" customFormat="1" x14ac:dyDescent="0.25">
      <c r="A27" s="10" t="s">
        <v>6</v>
      </c>
      <c r="B27" s="20"/>
      <c r="C27" s="11">
        <f>SUM(C28:C30)</f>
        <v>32000000</v>
      </c>
      <c r="D27" s="11">
        <f t="shared" ref="D27:H27" si="32">SUM(D28:D30)</f>
        <v>27200000</v>
      </c>
      <c r="E27" s="11">
        <f t="shared" si="32"/>
        <v>32000000</v>
      </c>
      <c r="F27" s="11">
        <f t="shared" si="32"/>
        <v>27200000</v>
      </c>
      <c r="G27" s="11">
        <f t="shared" si="32"/>
        <v>0</v>
      </c>
      <c r="H27" s="11">
        <f t="shared" si="32"/>
        <v>0</v>
      </c>
      <c r="I27" s="15"/>
    </row>
    <row r="28" spans="1:10" ht="74.25" customHeight="1" x14ac:dyDescent="0.25">
      <c r="A28" s="6" t="s">
        <v>6</v>
      </c>
      <c r="B28" s="15" t="s">
        <v>63</v>
      </c>
      <c r="C28" s="7">
        <v>11000000</v>
      </c>
      <c r="D28" s="7">
        <v>9350000</v>
      </c>
      <c r="E28" s="7">
        <v>4000000</v>
      </c>
      <c r="F28" s="7">
        <v>3400000</v>
      </c>
      <c r="G28" s="7">
        <f t="shared" ref="G28" si="33">E28-C28</f>
        <v>-7000000</v>
      </c>
      <c r="H28" s="7">
        <f t="shared" ref="H28" si="34">F28-D28</f>
        <v>-5950000</v>
      </c>
      <c r="I28" s="15" t="s">
        <v>115</v>
      </c>
    </row>
    <row r="29" spans="1:10" ht="45.95" customHeight="1" x14ac:dyDescent="0.25">
      <c r="A29" s="6" t="s">
        <v>6</v>
      </c>
      <c r="B29" s="15" t="s">
        <v>64</v>
      </c>
      <c r="C29" s="7">
        <v>1000000</v>
      </c>
      <c r="D29" s="7">
        <v>850000</v>
      </c>
      <c r="E29" s="7">
        <v>3000000</v>
      </c>
      <c r="F29" s="7">
        <v>2550000</v>
      </c>
      <c r="G29" s="7">
        <f t="shared" ref="G29:G30" si="35">E29-C29</f>
        <v>2000000</v>
      </c>
      <c r="H29" s="7">
        <f t="shared" ref="H29:H30" si="36">F29-D29</f>
        <v>1700000</v>
      </c>
      <c r="I29" s="15" t="s">
        <v>146</v>
      </c>
    </row>
    <row r="30" spans="1:10" ht="24" x14ac:dyDescent="0.25">
      <c r="A30" s="6" t="s">
        <v>6</v>
      </c>
      <c r="B30" s="15" t="s">
        <v>65</v>
      </c>
      <c r="C30" s="7">
        <v>20000000</v>
      </c>
      <c r="D30" s="7">
        <v>17000000</v>
      </c>
      <c r="E30" s="7">
        <v>25000000</v>
      </c>
      <c r="F30" s="7">
        <v>21250000</v>
      </c>
      <c r="G30" s="7">
        <f t="shared" si="35"/>
        <v>5000000</v>
      </c>
      <c r="H30" s="7">
        <f t="shared" si="36"/>
        <v>4250000</v>
      </c>
      <c r="I30" s="15" t="s">
        <v>146</v>
      </c>
    </row>
    <row r="31" spans="1:10" s="21" customFormat="1" x14ac:dyDescent="0.25">
      <c r="A31" s="10" t="s">
        <v>7</v>
      </c>
      <c r="B31" s="20"/>
      <c r="C31" s="11">
        <f>C32</f>
        <v>2000000</v>
      </c>
      <c r="D31" s="11">
        <f t="shared" ref="D31:H31" si="37">D32</f>
        <v>1700000</v>
      </c>
      <c r="E31" s="11">
        <f t="shared" si="37"/>
        <v>3500000</v>
      </c>
      <c r="F31" s="11">
        <f t="shared" si="37"/>
        <v>2975000</v>
      </c>
      <c r="G31" s="11">
        <f t="shared" si="37"/>
        <v>1500000</v>
      </c>
      <c r="H31" s="11">
        <f t="shared" si="37"/>
        <v>1275000</v>
      </c>
      <c r="I31" s="15"/>
    </row>
    <row r="32" spans="1:10" ht="60" x14ac:dyDescent="0.25">
      <c r="A32" s="6" t="s">
        <v>7</v>
      </c>
      <c r="B32" s="15" t="s">
        <v>66</v>
      </c>
      <c r="C32" s="7">
        <v>2000000</v>
      </c>
      <c r="D32" s="7">
        <v>1700000</v>
      </c>
      <c r="E32" s="7">
        <v>3500000</v>
      </c>
      <c r="F32" s="7">
        <v>2975000</v>
      </c>
      <c r="G32" s="7">
        <f t="shared" ref="G32" si="38">E32-C32</f>
        <v>1500000</v>
      </c>
      <c r="H32" s="7">
        <f t="shared" ref="H32" si="39">F32-D32</f>
        <v>1275000</v>
      </c>
      <c r="I32" s="15" t="s">
        <v>114</v>
      </c>
    </row>
    <row r="33" spans="1:9" x14ac:dyDescent="0.25">
      <c r="A33" s="4" t="s">
        <v>38</v>
      </c>
      <c r="B33" s="19"/>
      <c r="C33" s="5">
        <f>SUM(C34:C34)</f>
        <v>12500000</v>
      </c>
      <c r="D33" s="5">
        <f>SUM(D34:D34)</f>
        <v>10625000</v>
      </c>
      <c r="E33" s="5">
        <f t="shared" ref="E33:H33" si="40">SUM(E34:E34)</f>
        <v>12500000</v>
      </c>
      <c r="F33" s="5">
        <f>SUM(F34:F34)</f>
        <v>10625000</v>
      </c>
      <c r="G33" s="5">
        <f>SUM(G34:G34)</f>
        <v>0</v>
      </c>
      <c r="H33" s="5">
        <f t="shared" si="40"/>
        <v>0</v>
      </c>
      <c r="I33" s="15"/>
    </row>
    <row r="34" spans="1:9" s="21" customFormat="1" x14ac:dyDescent="0.25">
      <c r="A34" s="10" t="s">
        <v>8</v>
      </c>
      <c r="B34" s="20"/>
      <c r="C34" s="11">
        <f>C35</f>
        <v>12500000</v>
      </c>
      <c r="D34" s="11">
        <f t="shared" ref="D34" si="41">D35</f>
        <v>10625000</v>
      </c>
      <c r="E34" s="11">
        <f t="shared" ref="E34" si="42">E35</f>
        <v>12500000</v>
      </c>
      <c r="F34" s="11">
        <f t="shared" ref="F34" si="43">F35</f>
        <v>10625000</v>
      </c>
      <c r="G34" s="11">
        <f t="shared" ref="G34" si="44">G35</f>
        <v>0</v>
      </c>
      <c r="H34" s="11">
        <f t="shared" ref="H34" si="45">H35</f>
        <v>0</v>
      </c>
      <c r="I34" s="15"/>
    </row>
    <row r="35" spans="1:9" x14ac:dyDescent="0.25">
      <c r="A35" s="6" t="s">
        <v>8</v>
      </c>
      <c r="B35" s="15" t="s">
        <v>67</v>
      </c>
      <c r="C35" s="7">
        <v>12500000</v>
      </c>
      <c r="D35" s="7">
        <v>10625000</v>
      </c>
      <c r="E35" s="7">
        <v>12500000</v>
      </c>
      <c r="F35" s="7">
        <v>10625000</v>
      </c>
      <c r="G35" s="7">
        <f t="shared" ref="G35" si="46">E35-C35</f>
        <v>0</v>
      </c>
      <c r="H35" s="7">
        <f t="shared" ref="H35" si="47">F35-D35</f>
        <v>0</v>
      </c>
      <c r="I35" s="15"/>
    </row>
    <row r="36" spans="1:9" x14ac:dyDescent="0.25">
      <c r="A36" s="4" t="s">
        <v>39</v>
      </c>
      <c r="B36" s="19"/>
      <c r="C36" s="5">
        <f t="shared" ref="C36:H36" si="48">C37+C39</f>
        <v>37714257</v>
      </c>
      <c r="D36" s="5">
        <f t="shared" si="48"/>
        <v>32057118</v>
      </c>
      <c r="E36" s="5">
        <f t="shared" si="48"/>
        <v>37714257</v>
      </c>
      <c r="F36" s="5">
        <f t="shared" si="48"/>
        <v>32057118</v>
      </c>
      <c r="G36" s="5">
        <f t="shared" si="48"/>
        <v>0</v>
      </c>
      <c r="H36" s="5">
        <f t="shared" si="48"/>
        <v>0</v>
      </c>
      <c r="I36" s="15"/>
    </row>
    <row r="37" spans="1:9" s="21" customFormat="1" x14ac:dyDescent="0.25">
      <c r="A37" s="10" t="s">
        <v>9</v>
      </c>
      <c r="B37" s="20"/>
      <c r="C37" s="11">
        <f>C38</f>
        <v>15000000</v>
      </c>
      <c r="D37" s="11">
        <f t="shared" ref="D37:H37" si="49">D38</f>
        <v>12750000</v>
      </c>
      <c r="E37" s="11">
        <f t="shared" si="49"/>
        <v>5000000</v>
      </c>
      <c r="F37" s="11">
        <f t="shared" si="49"/>
        <v>4250000</v>
      </c>
      <c r="G37" s="11">
        <f t="shared" si="49"/>
        <v>-10000000</v>
      </c>
      <c r="H37" s="11">
        <f t="shared" si="49"/>
        <v>-8500000</v>
      </c>
      <c r="I37" s="15"/>
    </row>
    <row r="38" spans="1:9" ht="48" x14ac:dyDescent="0.25">
      <c r="A38" s="6" t="s">
        <v>9</v>
      </c>
      <c r="B38" s="15" t="s">
        <v>68</v>
      </c>
      <c r="C38" s="7">
        <v>15000000</v>
      </c>
      <c r="D38" s="7">
        <v>12750000</v>
      </c>
      <c r="E38" s="7">
        <v>5000000</v>
      </c>
      <c r="F38" s="7">
        <v>4250000</v>
      </c>
      <c r="G38" s="7">
        <f t="shared" ref="G38" si="50">E38-C38</f>
        <v>-10000000</v>
      </c>
      <c r="H38" s="7">
        <f t="shared" ref="H38" si="51">F38-D38</f>
        <v>-8500000</v>
      </c>
      <c r="I38" s="15" t="s">
        <v>116</v>
      </c>
    </row>
    <row r="39" spans="1:9" s="21" customFormat="1" x14ac:dyDescent="0.25">
      <c r="A39" s="10" t="s">
        <v>10</v>
      </c>
      <c r="B39" s="20"/>
      <c r="C39" s="11">
        <f>SUM(C40:C41)</f>
        <v>22714257</v>
      </c>
      <c r="D39" s="11">
        <f t="shared" ref="D39:H39" si="52">SUM(D40:D41)</f>
        <v>19307118</v>
      </c>
      <c r="E39" s="11">
        <f t="shared" si="52"/>
        <v>32714257</v>
      </c>
      <c r="F39" s="11">
        <f t="shared" si="52"/>
        <v>27807118</v>
      </c>
      <c r="G39" s="11">
        <f t="shared" si="52"/>
        <v>10000000</v>
      </c>
      <c r="H39" s="11">
        <f t="shared" si="52"/>
        <v>8500000</v>
      </c>
      <c r="I39" s="15"/>
    </row>
    <row r="40" spans="1:9" s="21" customFormat="1" ht="39.75" customHeight="1" x14ac:dyDescent="0.25">
      <c r="A40" s="6" t="s">
        <v>10</v>
      </c>
      <c r="B40" s="15" t="s">
        <v>69</v>
      </c>
      <c r="C40" s="7">
        <v>13714257</v>
      </c>
      <c r="D40" s="7">
        <v>11657118</v>
      </c>
      <c r="E40" s="7">
        <v>7214257</v>
      </c>
      <c r="F40" s="7">
        <v>6132118</v>
      </c>
      <c r="G40" s="7">
        <f t="shared" ref="G40" si="53">E40-C40</f>
        <v>-6500000</v>
      </c>
      <c r="H40" s="7">
        <f t="shared" ref="H40" si="54">F40-D40</f>
        <v>-5525000</v>
      </c>
      <c r="I40" s="15" t="s">
        <v>147</v>
      </c>
    </row>
    <row r="41" spans="1:9" s="21" customFormat="1" ht="48" x14ac:dyDescent="0.25">
      <c r="A41" s="6" t="s">
        <v>10</v>
      </c>
      <c r="B41" s="15" t="s">
        <v>70</v>
      </c>
      <c r="C41" s="7">
        <v>9000000</v>
      </c>
      <c r="D41" s="7">
        <v>7650000</v>
      </c>
      <c r="E41" s="7">
        <v>25500000</v>
      </c>
      <c r="F41" s="7">
        <v>21675000</v>
      </c>
      <c r="G41" s="7">
        <f t="shared" ref="G41" si="55">E41-C41</f>
        <v>16500000</v>
      </c>
      <c r="H41" s="7">
        <f t="shared" ref="H41" si="56">F41-D41</f>
        <v>14025000</v>
      </c>
      <c r="I41" s="15" t="s">
        <v>117</v>
      </c>
    </row>
    <row r="42" spans="1:9" x14ac:dyDescent="0.25">
      <c r="A42" s="4" t="s">
        <v>40</v>
      </c>
      <c r="B42" s="19"/>
      <c r="C42" s="5">
        <f t="shared" ref="C42:H42" si="57">C43+C48+C50+C55</f>
        <v>55928513</v>
      </c>
      <c r="D42" s="5">
        <f t="shared" si="57"/>
        <v>47539236</v>
      </c>
      <c r="E42" s="5">
        <f t="shared" si="57"/>
        <v>55928513</v>
      </c>
      <c r="F42" s="5">
        <f t="shared" si="57"/>
        <v>47539236</v>
      </c>
      <c r="G42" s="5">
        <f t="shared" si="57"/>
        <v>0</v>
      </c>
      <c r="H42" s="5">
        <f t="shared" si="57"/>
        <v>0</v>
      </c>
      <c r="I42" s="15"/>
    </row>
    <row r="43" spans="1:9" s="21" customFormat="1" x14ac:dyDescent="0.25">
      <c r="A43" s="10" t="s">
        <v>11</v>
      </c>
      <c r="B43" s="20"/>
      <c r="C43" s="11">
        <f>SUM(C44:C47)</f>
        <v>24500000</v>
      </c>
      <c r="D43" s="11">
        <f t="shared" ref="D43:H43" si="58">SUM(D44:D47)</f>
        <v>20825000</v>
      </c>
      <c r="E43" s="11">
        <f t="shared" si="58"/>
        <v>24500000</v>
      </c>
      <c r="F43" s="11">
        <f t="shared" si="58"/>
        <v>20825000</v>
      </c>
      <c r="G43" s="11">
        <f t="shared" si="58"/>
        <v>0</v>
      </c>
      <c r="H43" s="11">
        <f t="shared" si="58"/>
        <v>0</v>
      </c>
      <c r="I43" s="15"/>
    </row>
    <row r="44" spans="1:9" ht="24" x14ac:dyDescent="0.25">
      <c r="A44" s="6" t="s">
        <v>11</v>
      </c>
      <c r="B44" s="15" t="s">
        <v>71</v>
      </c>
      <c r="C44" s="7">
        <v>2500000</v>
      </c>
      <c r="D44" s="7">
        <v>2125000</v>
      </c>
      <c r="E44" s="7">
        <v>2500000</v>
      </c>
      <c r="F44" s="7">
        <v>2125000</v>
      </c>
      <c r="G44" s="7">
        <f t="shared" ref="G44" si="59">E44-C44</f>
        <v>0</v>
      </c>
      <c r="H44" s="7">
        <f t="shared" ref="H44" si="60">F44-D44</f>
        <v>0</v>
      </c>
      <c r="I44" s="15"/>
    </row>
    <row r="45" spans="1:9" ht="24" x14ac:dyDescent="0.25">
      <c r="A45" s="6" t="s">
        <v>11</v>
      </c>
      <c r="B45" s="15" t="s">
        <v>72</v>
      </c>
      <c r="C45" s="7">
        <v>12500000</v>
      </c>
      <c r="D45" s="7">
        <v>10625000</v>
      </c>
      <c r="E45" s="7">
        <v>12500000</v>
      </c>
      <c r="F45" s="7">
        <v>10625000</v>
      </c>
      <c r="G45" s="7">
        <f t="shared" ref="G45:G47" si="61">E45-C45</f>
        <v>0</v>
      </c>
      <c r="H45" s="7">
        <f t="shared" ref="H45:H47" si="62">F45-D45</f>
        <v>0</v>
      </c>
      <c r="I45" s="15"/>
    </row>
    <row r="46" spans="1:9" ht="24" x14ac:dyDescent="0.25">
      <c r="A46" s="6" t="s">
        <v>11</v>
      </c>
      <c r="B46" s="15" t="s">
        <v>73</v>
      </c>
      <c r="C46" s="7">
        <v>7500000</v>
      </c>
      <c r="D46" s="7">
        <v>6375000</v>
      </c>
      <c r="E46" s="7">
        <v>7500000</v>
      </c>
      <c r="F46" s="7">
        <v>6375000</v>
      </c>
      <c r="G46" s="7">
        <f t="shared" si="61"/>
        <v>0</v>
      </c>
      <c r="H46" s="7">
        <f t="shared" si="62"/>
        <v>0</v>
      </c>
      <c r="I46" s="15"/>
    </row>
    <row r="47" spans="1:9" ht="36" x14ac:dyDescent="0.25">
      <c r="A47" s="6" t="s">
        <v>11</v>
      </c>
      <c r="B47" s="15" t="s">
        <v>74</v>
      </c>
      <c r="C47" s="7">
        <v>2000000</v>
      </c>
      <c r="D47" s="7">
        <v>1700000</v>
      </c>
      <c r="E47" s="7">
        <v>2000000</v>
      </c>
      <c r="F47" s="7">
        <v>1700000</v>
      </c>
      <c r="G47" s="7">
        <f t="shared" si="61"/>
        <v>0</v>
      </c>
      <c r="H47" s="7">
        <f t="shared" si="62"/>
        <v>0</v>
      </c>
      <c r="I47" s="15"/>
    </row>
    <row r="48" spans="1:9" s="21" customFormat="1" x14ac:dyDescent="0.25">
      <c r="A48" s="10" t="s">
        <v>12</v>
      </c>
      <c r="B48" s="20"/>
      <c r="C48" s="11">
        <f t="shared" ref="C48:H48" si="63">SUM(C49:C49)</f>
        <v>2500000</v>
      </c>
      <c r="D48" s="11">
        <f t="shared" si="63"/>
        <v>2125000</v>
      </c>
      <c r="E48" s="11">
        <f t="shared" si="63"/>
        <v>2500000</v>
      </c>
      <c r="F48" s="11">
        <f t="shared" si="63"/>
        <v>2125000</v>
      </c>
      <c r="G48" s="11">
        <f t="shared" si="63"/>
        <v>0</v>
      </c>
      <c r="H48" s="11">
        <f t="shared" si="63"/>
        <v>0</v>
      </c>
      <c r="I48" s="15"/>
    </row>
    <row r="49" spans="1:9" ht="36" x14ac:dyDescent="0.25">
      <c r="A49" s="6" t="s">
        <v>12</v>
      </c>
      <c r="B49" s="15" t="s">
        <v>75</v>
      </c>
      <c r="C49" s="7">
        <v>2500000</v>
      </c>
      <c r="D49" s="7">
        <v>2125000</v>
      </c>
      <c r="E49" s="7">
        <v>2500000</v>
      </c>
      <c r="F49" s="7">
        <v>2125000</v>
      </c>
      <c r="G49" s="7">
        <f t="shared" ref="G49" si="64">E49-C49</f>
        <v>0</v>
      </c>
      <c r="H49" s="7">
        <f t="shared" ref="H49" si="65">F49-D49</f>
        <v>0</v>
      </c>
      <c r="I49" s="15"/>
    </row>
    <row r="50" spans="1:9" s="21" customFormat="1" x14ac:dyDescent="0.25">
      <c r="A50" s="10" t="s">
        <v>13</v>
      </c>
      <c r="B50" s="20"/>
      <c r="C50" s="11">
        <f>SUM(C51:C54)</f>
        <v>20500000</v>
      </c>
      <c r="D50" s="11">
        <f t="shared" ref="D50" si="66">SUM(D51:D54)</f>
        <v>17425000</v>
      </c>
      <c r="E50" s="11">
        <f t="shared" ref="E50" si="67">SUM(E51:E54)</f>
        <v>20500000</v>
      </c>
      <c r="F50" s="11">
        <f t="shared" ref="F50" si="68">SUM(F51:F54)</f>
        <v>17425000</v>
      </c>
      <c r="G50" s="11">
        <f t="shared" ref="G50" si="69">SUM(G51:G54)</f>
        <v>0</v>
      </c>
      <c r="H50" s="11">
        <f t="shared" ref="H50" si="70">SUM(H51:H54)</f>
        <v>0</v>
      </c>
      <c r="I50" s="15"/>
    </row>
    <row r="51" spans="1:9" ht="36" x14ac:dyDescent="0.25">
      <c r="A51" s="6" t="s">
        <v>13</v>
      </c>
      <c r="B51" s="15" t="s">
        <v>75</v>
      </c>
      <c r="C51" s="7">
        <v>5000000</v>
      </c>
      <c r="D51" s="7">
        <v>4250000</v>
      </c>
      <c r="E51" s="7">
        <v>5000000</v>
      </c>
      <c r="F51" s="7">
        <v>4250000</v>
      </c>
      <c r="G51" s="7">
        <f t="shared" ref="G51" si="71">E51-C51</f>
        <v>0</v>
      </c>
      <c r="H51" s="7">
        <f t="shared" ref="H51" si="72">F51-D51</f>
        <v>0</v>
      </c>
      <c r="I51" s="15"/>
    </row>
    <row r="52" spans="1:9" ht="24" x14ac:dyDescent="0.25">
      <c r="A52" s="6" t="s">
        <v>13</v>
      </c>
      <c r="B52" s="15" t="s">
        <v>76</v>
      </c>
      <c r="C52" s="7">
        <v>9170000</v>
      </c>
      <c r="D52" s="7">
        <v>7794500</v>
      </c>
      <c r="E52" s="7">
        <v>9170000</v>
      </c>
      <c r="F52" s="7">
        <v>7794500</v>
      </c>
      <c r="G52" s="7">
        <f t="shared" ref="G52:G53" si="73">E52-C52</f>
        <v>0</v>
      </c>
      <c r="H52" s="7">
        <f t="shared" ref="H52:H53" si="74">F52-D52</f>
        <v>0</v>
      </c>
      <c r="I52" s="15"/>
    </row>
    <row r="53" spans="1:9" x14ac:dyDescent="0.25">
      <c r="A53" s="6" t="s">
        <v>13</v>
      </c>
      <c r="B53" s="15" t="s">
        <v>77</v>
      </c>
      <c r="C53" s="7">
        <v>5100000</v>
      </c>
      <c r="D53" s="7">
        <v>4335000</v>
      </c>
      <c r="E53" s="7">
        <v>5100000</v>
      </c>
      <c r="F53" s="7">
        <v>4335000</v>
      </c>
      <c r="G53" s="7">
        <f t="shared" si="73"/>
        <v>0</v>
      </c>
      <c r="H53" s="7">
        <f t="shared" si="74"/>
        <v>0</v>
      </c>
      <c r="I53" s="15"/>
    </row>
    <row r="54" spans="1:9" ht="24" x14ac:dyDescent="0.25">
      <c r="A54" s="6" t="s">
        <v>13</v>
      </c>
      <c r="B54" s="15" t="s">
        <v>78</v>
      </c>
      <c r="C54" s="7">
        <v>1230000</v>
      </c>
      <c r="D54" s="7">
        <v>1045500</v>
      </c>
      <c r="E54" s="7">
        <v>1230000</v>
      </c>
      <c r="F54" s="7">
        <v>1045500</v>
      </c>
      <c r="G54" s="7">
        <f>E54-C54</f>
        <v>0</v>
      </c>
      <c r="H54" s="7">
        <f t="shared" ref="H54" si="75">F54-D54</f>
        <v>0</v>
      </c>
      <c r="I54" s="15"/>
    </row>
    <row r="55" spans="1:9" s="21" customFormat="1" x14ac:dyDescent="0.25">
      <c r="A55" s="10" t="s">
        <v>14</v>
      </c>
      <c r="B55" s="20"/>
      <c r="C55" s="11">
        <f>SUM(C56:C57)</f>
        <v>8428513</v>
      </c>
      <c r="D55" s="11">
        <f t="shared" ref="D55:H55" si="76">SUM(D56:D57)</f>
        <v>7164236</v>
      </c>
      <c r="E55" s="11">
        <f t="shared" si="76"/>
        <v>8428513</v>
      </c>
      <c r="F55" s="11">
        <f t="shared" si="76"/>
        <v>7164236</v>
      </c>
      <c r="G55" s="11">
        <f t="shared" si="76"/>
        <v>0</v>
      </c>
      <c r="H55" s="11">
        <f t="shared" si="76"/>
        <v>0</v>
      </c>
      <c r="I55" s="15"/>
    </row>
    <row r="56" spans="1:9" s="21" customFormat="1" ht="60" x14ac:dyDescent="0.25">
      <c r="A56" s="6" t="s">
        <v>14</v>
      </c>
      <c r="B56" s="15" t="s">
        <v>79</v>
      </c>
      <c r="C56" s="7">
        <v>3928513</v>
      </c>
      <c r="D56" s="7">
        <v>3339236</v>
      </c>
      <c r="E56" s="7">
        <v>2428513</v>
      </c>
      <c r="F56" s="7">
        <v>2064236</v>
      </c>
      <c r="G56" s="7">
        <f t="shared" ref="G56" si="77">E56-C56</f>
        <v>-1500000</v>
      </c>
      <c r="H56" s="7">
        <f t="shared" ref="H56" si="78">F56-D56</f>
        <v>-1275000</v>
      </c>
      <c r="I56" s="15" t="s">
        <v>118</v>
      </c>
    </row>
    <row r="57" spans="1:9" ht="48" x14ac:dyDescent="0.25">
      <c r="A57" s="6" t="s">
        <v>14</v>
      </c>
      <c r="B57" s="15" t="s">
        <v>80</v>
      </c>
      <c r="C57" s="7">
        <v>4500000</v>
      </c>
      <c r="D57" s="7">
        <v>3825000</v>
      </c>
      <c r="E57" s="7">
        <v>6000000</v>
      </c>
      <c r="F57" s="7">
        <v>5100000</v>
      </c>
      <c r="G57" s="7">
        <f t="shared" ref="G57" si="79">E57-C57</f>
        <v>1500000</v>
      </c>
      <c r="H57" s="7">
        <f t="shared" ref="H57" si="80">F57-D57</f>
        <v>1275000</v>
      </c>
      <c r="I57" s="15" t="s">
        <v>119</v>
      </c>
    </row>
    <row r="58" spans="1:9" x14ac:dyDescent="0.25">
      <c r="A58" s="4" t="s">
        <v>44</v>
      </c>
      <c r="B58" s="15"/>
      <c r="C58" s="5">
        <f t="shared" ref="C58:H58" si="81">C59+C64+C66+C69+C71+C74+C81</f>
        <v>108094232</v>
      </c>
      <c r="D58" s="5">
        <f t="shared" si="81"/>
        <v>91880097</v>
      </c>
      <c r="E58" s="5">
        <f t="shared" si="81"/>
        <v>108094232</v>
      </c>
      <c r="F58" s="5">
        <f t="shared" si="81"/>
        <v>91880097</v>
      </c>
      <c r="G58" s="5">
        <f t="shared" si="81"/>
        <v>0</v>
      </c>
      <c r="H58" s="5">
        <f t="shared" si="81"/>
        <v>0</v>
      </c>
      <c r="I58" s="15"/>
    </row>
    <row r="59" spans="1:9" s="21" customFormat="1" x14ac:dyDescent="0.25">
      <c r="A59" s="10" t="s">
        <v>15</v>
      </c>
      <c r="B59" s="15"/>
      <c r="C59" s="11">
        <f>SUM(C60:C63)</f>
        <v>9752000</v>
      </c>
      <c r="D59" s="11">
        <f t="shared" ref="D59:F59" si="82">SUM(D60:D63)</f>
        <v>8289200</v>
      </c>
      <c r="E59" s="11">
        <f t="shared" si="82"/>
        <v>9752000</v>
      </c>
      <c r="F59" s="11">
        <f t="shared" si="82"/>
        <v>8289200</v>
      </c>
      <c r="G59" s="11">
        <f>SUM(G60:G63)</f>
        <v>0</v>
      </c>
      <c r="H59" s="11">
        <f>SUM(H60:H63)</f>
        <v>0</v>
      </c>
      <c r="I59" s="15"/>
    </row>
    <row r="60" spans="1:9" s="21" customFormat="1" ht="36" x14ac:dyDescent="0.25">
      <c r="A60" s="6" t="s">
        <v>15</v>
      </c>
      <c r="B60" s="15" t="s">
        <v>81</v>
      </c>
      <c r="C60" s="7">
        <v>7500000</v>
      </c>
      <c r="D60" s="7">
        <v>6375000</v>
      </c>
      <c r="E60" s="28">
        <f>7500000-E63</f>
        <v>7300000</v>
      </c>
      <c r="F60" s="28">
        <f>6375000-F63</f>
        <v>6205000</v>
      </c>
      <c r="G60" s="28">
        <f t="shared" ref="G60:G63" si="83">E60-C60</f>
        <v>-200000</v>
      </c>
      <c r="H60" s="28">
        <f t="shared" ref="H60:H63" si="84">F60-D60</f>
        <v>-170000</v>
      </c>
      <c r="I60" s="15" t="s">
        <v>159</v>
      </c>
    </row>
    <row r="61" spans="1:9" s="21" customFormat="1" ht="36" x14ac:dyDescent="0.25">
      <c r="A61" s="6" t="s">
        <v>15</v>
      </c>
      <c r="B61" s="15" t="s">
        <v>82</v>
      </c>
      <c r="C61" s="7">
        <v>1500000</v>
      </c>
      <c r="D61" s="7">
        <v>1275000</v>
      </c>
      <c r="E61" s="7">
        <v>1500000</v>
      </c>
      <c r="F61" s="7">
        <v>1275000</v>
      </c>
      <c r="G61" s="7">
        <f t="shared" si="83"/>
        <v>0</v>
      </c>
      <c r="H61" s="7">
        <f t="shared" si="84"/>
        <v>0</v>
      </c>
      <c r="I61" s="15"/>
    </row>
    <row r="62" spans="1:9" s="21" customFormat="1" ht="36" x14ac:dyDescent="0.25">
      <c r="A62" s="6" t="s">
        <v>15</v>
      </c>
      <c r="B62" s="15" t="s">
        <v>83</v>
      </c>
      <c r="C62" s="7">
        <v>752000</v>
      </c>
      <c r="D62" s="7">
        <v>639200</v>
      </c>
      <c r="E62" s="7">
        <v>752000</v>
      </c>
      <c r="F62" s="7">
        <v>639200</v>
      </c>
      <c r="G62" s="7">
        <f t="shared" si="83"/>
        <v>0</v>
      </c>
      <c r="H62" s="7">
        <f t="shared" si="84"/>
        <v>0</v>
      </c>
      <c r="I62" s="15"/>
    </row>
    <row r="63" spans="1:9" s="21" customFormat="1" ht="108" x14ac:dyDescent="0.25">
      <c r="A63" s="6" t="s">
        <v>15</v>
      </c>
      <c r="B63" s="22" t="s">
        <v>157</v>
      </c>
      <c r="C63" s="28">
        <v>0</v>
      </c>
      <c r="D63" s="28">
        <v>0</v>
      </c>
      <c r="E63" s="28">
        <v>200000</v>
      </c>
      <c r="F63" s="28">
        <v>170000</v>
      </c>
      <c r="G63" s="28">
        <f t="shared" si="83"/>
        <v>200000</v>
      </c>
      <c r="H63" s="28">
        <f t="shared" si="84"/>
        <v>170000</v>
      </c>
      <c r="I63" s="15" t="s">
        <v>158</v>
      </c>
    </row>
    <row r="64" spans="1:9" s="21" customFormat="1" x14ac:dyDescent="0.25">
      <c r="A64" s="10" t="s">
        <v>16</v>
      </c>
      <c r="B64" s="15"/>
      <c r="C64" s="11">
        <f>C65</f>
        <v>18660000</v>
      </c>
      <c r="D64" s="11">
        <f t="shared" ref="D64:H64" si="85">D65</f>
        <v>15861000</v>
      </c>
      <c r="E64" s="11">
        <f t="shared" si="85"/>
        <v>18660000</v>
      </c>
      <c r="F64" s="11">
        <f t="shared" si="85"/>
        <v>15861000</v>
      </c>
      <c r="G64" s="11">
        <f t="shared" si="85"/>
        <v>0</v>
      </c>
      <c r="H64" s="11">
        <f t="shared" si="85"/>
        <v>0</v>
      </c>
      <c r="I64" s="15"/>
    </row>
    <row r="65" spans="1:9" s="21" customFormat="1" ht="48" x14ac:dyDescent="0.25">
      <c r="A65" s="6" t="s">
        <v>16</v>
      </c>
      <c r="B65" s="15" t="s">
        <v>86</v>
      </c>
      <c r="C65" s="7">
        <v>18660000</v>
      </c>
      <c r="D65" s="7">
        <v>15861000</v>
      </c>
      <c r="E65" s="7">
        <v>18660000</v>
      </c>
      <c r="F65" s="7">
        <v>15861000</v>
      </c>
      <c r="G65" s="7">
        <f t="shared" ref="G65" si="86">E65-C65</f>
        <v>0</v>
      </c>
      <c r="H65" s="7">
        <f t="shared" ref="H65" si="87">F65-D65</f>
        <v>0</v>
      </c>
      <c r="I65" s="15"/>
    </row>
    <row r="66" spans="1:9" s="21" customFormat="1" x14ac:dyDescent="0.25">
      <c r="A66" s="10" t="s">
        <v>17</v>
      </c>
      <c r="B66" s="15"/>
      <c r="C66" s="11">
        <f>SUM(C67:C68)</f>
        <v>3090000</v>
      </c>
      <c r="D66" s="11">
        <f t="shared" ref="D66:H66" si="88">SUM(D67:D68)</f>
        <v>2626500</v>
      </c>
      <c r="E66" s="11">
        <f t="shared" si="88"/>
        <v>3090000</v>
      </c>
      <c r="F66" s="11">
        <f t="shared" si="88"/>
        <v>2626500</v>
      </c>
      <c r="G66" s="11">
        <f t="shared" si="88"/>
        <v>0</v>
      </c>
      <c r="H66" s="11">
        <f t="shared" si="88"/>
        <v>0</v>
      </c>
      <c r="I66" s="15"/>
    </row>
    <row r="67" spans="1:9" s="21" customFormat="1" ht="36" x14ac:dyDescent="0.25">
      <c r="A67" s="6" t="s">
        <v>17</v>
      </c>
      <c r="B67" s="15" t="s">
        <v>84</v>
      </c>
      <c r="C67" s="7">
        <v>1840000</v>
      </c>
      <c r="D67" s="7">
        <v>1564000</v>
      </c>
      <c r="E67" s="7">
        <v>1840000</v>
      </c>
      <c r="F67" s="7">
        <v>1564000</v>
      </c>
      <c r="G67" s="7">
        <f t="shared" ref="G67:G68" si="89">E67-C67</f>
        <v>0</v>
      </c>
      <c r="H67" s="7">
        <f t="shared" ref="H67:H68" si="90">F67-D67</f>
        <v>0</v>
      </c>
      <c r="I67" s="15"/>
    </row>
    <row r="68" spans="1:9" s="21" customFormat="1" ht="48" x14ac:dyDescent="0.25">
      <c r="A68" s="6" t="s">
        <v>17</v>
      </c>
      <c r="B68" s="15" t="s">
        <v>85</v>
      </c>
      <c r="C68" s="7">
        <v>1250000</v>
      </c>
      <c r="D68" s="7">
        <v>1062500</v>
      </c>
      <c r="E68" s="7">
        <v>1250000</v>
      </c>
      <c r="F68" s="7">
        <v>1062500</v>
      </c>
      <c r="G68" s="7">
        <f t="shared" si="89"/>
        <v>0</v>
      </c>
      <c r="H68" s="7">
        <f t="shared" si="90"/>
        <v>0</v>
      </c>
      <c r="I68" s="15"/>
    </row>
    <row r="69" spans="1:9" s="21" customFormat="1" x14ac:dyDescent="0.25">
      <c r="A69" s="10" t="s">
        <v>18</v>
      </c>
      <c r="B69" s="15"/>
      <c r="C69" s="11">
        <f>C70</f>
        <v>8248000</v>
      </c>
      <c r="D69" s="11">
        <f t="shared" ref="D69:H69" si="91">D70</f>
        <v>7010800</v>
      </c>
      <c r="E69" s="11">
        <f t="shared" si="91"/>
        <v>8248000</v>
      </c>
      <c r="F69" s="11">
        <f t="shared" si="91"/>
        <v>7010800</v>
      </c>
      <c r="G69" s="11">
        <f t="shared" si="91"/>
        <v>0</v>
      </c>
      <c r="H69" s="11">
        <f t="shared" si="91"/>
        <v>0</v>
      </c>
      <c r="I69" s="15"/>
    </row>
    <row r="70" spans="1:9" s="21" customFormat="1" ht="48" x14ac:dyDescent="0.25">
      <c r="A70" s="6" t="s">
        <v>18</v>
      </c>
      <c r="B70" s="15" t="s">
        <v>87</v>
      </c>
      <c r="C70" s="7">
        <v>8248000</v>
      </c>
      <c r="D70" s="7">
        <v>7010800</v>
      </c>
      <c r="E70" s="7">
        <v>8248000</v>
      </c>
      <c r="F70" s="7">
        <v>7010800</v>
      </c>
      <c r="G70" s="7">
        <f t="shared" ref="G70" si="92">E70-C70</f>
        <v>0</v>
      </c>
      <c r="H70" s="7">
        <f t="shared" ref="H70" si="93">F70-D70</f>
        <v>0</v>
      </c>
      <c r="I70" s="15"/>
    </row>
    <row r="71" spans="1:9" s="21" customFormat="1" x14ac:dyDescent="0.25">
      <c r="A71" s="10" t="s">
        <v>19</v>
      </c>
      <c r="B71" s="15"/>
      <c r="C71" s="11">
        <f>SUM(C72:C73)</f>
        <v>1000000</v>
      </c>
      <c r="D71" s="11">
        <f t="shared" ref="D71:H71" si="94">SUM(D72:D73)</f>
        <v>850000</v>
      </c>
      <c r="E71" s="11">
        <f t="shared" si="94"/>
        <v>1000000</v>
      </c>
      <c r="F71" s="11">
        <f t="shared" si="94"/>
        <v>850000</v>
      </c>
      <c r="G71" s="11">
        <f t="shared" si="94"/>
        <v>0</v>
      </c>
      <c r="H71" s="11">
        <f t="shared" si="94"/>
        <v>0</v>
      </c>
      <c r="I71" s="15"/>
    </row>
    <row r="72" spans="1:9" s="21" customFormat="1" ht="33" customHeight="1" x14ac:dyDescent="0.25">
      <c r="A72" s="6" t="s">
        <v>19</v>
      </c>
      <c r="B72" s="15" t="s">
        <v>88</v>
      </c>
      <c r="C72" s="7">
        <v>950000</v>
      </c>
      <c r="D72" s="7">
        <v>807500</v>
      </c>
      <c r="E72" s="7">
        <v>950000</v>
      </c>
      <c r="F72" s="7">
        <v>807500</v>
      </c>
      <c r="G72" s="7">
        <f t="shared" ref="G72" si="95">E72-C72</f>
        <v>0</v>
      </c>
      <c r="H72" s="7">
        <f t="shared" ref="H72" si="96">F72-D72</f>
        <v>0</v>
      </c>
      <c r="I72" s="15"/>
    </row>
    <row r="73" spans="1:9" s="21" customFormat="1" ht="60" x14ac:dyDescent="0.25">
      <c r="A73" s="6" t="s">
        <v>19</v>
      </c>
      <c r="B73" s="15" t="s">
        <v>89</v>
      </c>
      <c r="C73" s="7">
        <v>50000</v>
      </c>
      <c r="D73" s="7">
        <v>42500</v>
      </c>
      <c r="E73" s="7">
        <v>50000</v>
      </c>
      <c r="F73" s="7">
        <v>42500</v>
      </c>
      <c r="G73" s="7">
        <f t="shared" ref="G73" si="97">E73-C73</f>
        <v>0</v>
      </c>
      <c r="H73" s="7">
        <f t="shared" ref="H73" si="98">F73-D73</f>
        <v>0</v>
      </c>
      <c r="I73" s="15"/>
    </row>
    <row r="74" spans="1:9" s="21" customFormat="1" x14ac:dyDescent="0.25">
      <c r="A74" s="10" t="s">
        <v>20</v>
      </c>
      <c r="B74" s="15"/>
      <c r="C74" s="11">
        <f t="shared" ref="C74:H74" si="99">SUM(C75:C80)</f>
        <v>64550000</v>
      </c>
      <c r="D74" s="11">
        <f t="shared" si="99"/>
        <v>54867500</v>
      </c>
      <c r="E74" s="11">
        <f t="shared" si="99"/>
        <v>64550000</v>
      </c>
      <c r="F74" s="11">
        <f t="shared" si="99"/>
        <v>54867500</v>
      </c>
      <c r="G74" s="11">
        <f t="shared" si="99"/>
        <v>0</v>
      </c>
      <c r="H74" s="11">
        <f t="shared" si="99"/>
        <v>0</v>
      </c>
      <c r="I74" s="15"/>
    </row>
    <row r="75" spans="1:9" s="21" customFormat="1" ht="36" x14ac:dyDescent="0.25">
      <c r="A75" s="6" t="s">
        <v>20</v>
      </c>
      <c r="B75" s="15" t="s">
        <v>91</v>
      </c>
      <c r="C75" s="7">
        <v>13800000</v>
      </c>
      <c r="D75" s="7">
        <v>11730000</v>
      </c>
      <c r="E75" s="7">
        <v>13800000</v>
      </c>
      <c r="F75" s="7">
        <v>11730000</v>
      </c>
      <c r="G75" s="7">
        <f t="shared" ref="G75:G80" si="100">E75-C75</f>
        <v>0</v>
      </c>
      <c r="H75" s="7">
        <f t="shared" ref="H75:H80" si="101">F75-D75</f>
        <v>0</v>
      </c>
      <c r="I75" s="15"/>
    </row>
    <row r="76" spans="1:9" s="21" customFormat="1" ht="48" x14ac:dyDescent="0.25">
      <c r="A76" s="6" t="s">
        <v>20</v>
      </c>
      <c r="B76" s="15" t="s">
        <v>92</v>
      </c>
      <c r="C76" s="7">
        <v>15450000</v>
      </c>
      <c r="D76" s="7">
        <v>13132500</v>
      </c>
      <c r="E76" s="7">
        <v>15450000</v>
      </c>
      <c r="F76" s="7">
        <v>13132500</v>
      </c>
      <c r="G76" s="7">
        <f t="shared" si="100"/>
        <v>0</v>
      </c>
      <c r="H76" s="7">
        <f t="shared" si="101"/>
        <v>0</v>
      </c>
      <c r="I76" s="15"/>
    </row>
    <row r="77" spans="1:9" s="21" customFormat="1" ht="60" x14ac:dyDescent="0.25">
      <c r="A77" s="6" t="s">
        <v>20</v>
      </c>
      <c r="B77" s="15" t="s">
        <v>93</v>
      </c>
      <c r="C77" s="7">
        <v>10500000</v>
      </c>
      <c r="D77" s="7">
        <v>8925000</v>
      </c>
      <c r="E77" s="7">
        <v>10500000</v>
      </c>
      <c r="F77" s="7">
        <v>8925000</v>
      </c>
      <c r="G77" s="7">
        <f t="shared" si="100"/>
        <v>0</v>
      </c>
      <c r="H77" s="7">
        <f t="shared" si="101"/>
        <v>0</v>
      </c>
      <c r="I77" s="15"/>
    </row>
    <row r="78" spans="1:9" s="21" customFormat="1" ht="72" x14ac:dyDescent="0.25">
      <c r="A78" s="6" t="s">
        <v>20</v>
      </c>
      <c r="B78" s="15" t="s">
        <v>94</v>
      </c>
      <c r="C78" s="7">
        <v>20500000</v>
      </c>
      <c r="D78" s="7">
        <v>17425000</v>
      </c>
      <c r="E78" s="7">
        <v>20500000</v>
      </c>
      <c r="F78" s="7">
        <v>17425000</v>
      </c>
      <c r="G78" s="7">
        <f t="shared" si="100"/>
        <v>0</v>
      </c>
      <c r="H78" s="7">
        <f t="shared" si="101"/>
        <v>0</v>
      </c>
      <c r="I78" s="15"/>
    </row>
    <row r="79" spans="1:9" s="21" customFormat="1" ht="48" x14ac:dyDescent="0.25">
      <c r="A79" s="6" t="s">
        <v>20</v>
      </c>
      <c r="B79" s="15" t="s">
        <v>95</v>
      </c>
      <c r="C79" s="7">
        <v>2550000</v>
      </c>
      <c r="D79" s="7">
        <v>2167500</v>
      </c>
      <c r="E79" s="7">
        <v>2550000</v>
      </c>
      <c r="F79" s="7">
        <v>2167500</v>
      </c>
      <c r="G79" s="7">
        <f t="shared" si="100"/>
        <v>0</v>
      </c>
      <c r="H79" s="7">
        <f t="shared" si="101"/>
        <v>0</v>
      </c>
      <c r="I79" s="15"/>
    </row>
    <row r="80" spans="1:9" s="21" customFormat="1" ht="72" x14ac:dyDescent="0.25">
      <c r="A80" s="6" t="s">
        <v>20</v>
      </c>
      <c r="B80" s="15" t="s">
        <v>96</v>
      </c>
      <c r="C80" s="7">
        <v>1750000</v>
      </c>
      <c r="D80" s="7">
        <v>1487500</v>
      </c>
      <c r="E80" s="7">
        <v>1750000</v>
      </c>
      <c r="F80" s="7">
        <v>1487500</v>
      </c>
      <c r="G80" s="7">
        <f t="shared" si="100"/>
        <v>0</v>
      </c>
      <c r="H80" s="7">
        <f t="shared" si="101"/>
        <v>0</v>
      </c>
      <c r="I80" s="15"/>
    </row>
    <row r="81" spans="1:12" s="21" customFormat="1" x14ac:dyDescent="0.25">
      <c r="A81" s="10" t="s">
        <v>21</v>
      </c>
      <c r="B81" s="15"/>
      <c r="C81" s="11">
        <f>C82</f>
        <v>2794232</v>
      </c>
      <c r="D81" s="11">
        <f t="shared" ref="D81:H81" si="102">D82</f>
        <v>2375097</v>
      </c>
      <c r="E81" s="11">
        <f t="shared" si="102"/>
        <v>2794232</v>
      </c>
      <c r="F81" s="11">
        <f t="shared" si="102"/>
        <v>2375097</v>
      </c>
      <c r="G81" s="11">
        <f t="shared" si="102"/>
        <v>0</v>
      </c>
      <c r="H81" s="11">
        <f t="shared" si="102"/>
        <v>0</v>
      </c>
      <c r="I81" s="15"/>
    </row>
    <row r="82" spans="1:12" s="21" customFormat="1" ht="84" x14ac:dyDescent="0.25">
      <c r="A82" s="6" t="s">
        <v>21</v>
      </c>
      <c r="B82" s="15" t="s">
        <v>90</v>
      </c>
      <c r="C82" s="7">
        <v>2794232</v>
      </c>
      <c r="D82" s="7">
        <v>2375097</v>
      </c>
      <c r="E82" s="7">
        <v>2794232</v>
      </c>
      <c r="F82" s="7">
        <v>2375097</v>
      </c>
      <c r="G82" s="7">
        <f t="shared" ref="G82" si="103">E82-C82</f>
        <v>0</v>
      </c>
      <c r="H82" s="7">
        <f t="shared" ref="H82" si="104">F82-D82</f>
        <v>0</v>
      </c>
      <c r="I82" s="15"/>
    </row>
    <row r="83" spans="1:12" x14ac:dyDescent="0.25">
      <c r="A83" s="4" t="s">
        <v>41</v>
      </c>
      <c r="B83" s="15"/>
      <c r="C83" s="5">
        <f t="shared" ref="C83:H83" si="105">C84+C98</f>
        <v>76301517</v>
      </c>
      <c r="D83" s="5">
        <f t="shared" si="105"/>
        <v>64856289</v>
      </c>
      <c r="E83" s="5">
        <f t="shared" si="105"/>
        <v>76301517</v>
      </c>
      <c r="F83" s="5">
        <f t="shared" si="105"/>
        <v>64856289</v>
      </c>
      <c r="G83" s="5">
        <f t="shared" si="105"/>
        <v>0</v>
      </c>
      <c r="H83" s="5">
        <f t="shared" si="105"/>
        <v>0</v>
      </c>
      <c r="I83" s="15"/>
    </row>
    <row r="84" spans="1:12" s="21" customFormat="1" x14ac:dyDescent="0.25">
      <c r="A84" s="10" t="s">
        <v>22</v>
      </c>
      <c r="B84" s="20"/>
      <c r="C84" s="11">
        <f t="shared" ref="C84:H84" si="106">SUM(C85:C97)</f>
        <v>34612023</v>
      </c>
      <c r="D84" s="11">
        <f t="shared" si="106"/>
        <v>29420219</v>
      </c>
      <c r="E84" s="11">
        <f t="shared" si="106"/>
        <v>34612023</v>
      </c>
      <c r="F84" s="11">
        <f t="shared" si="106"/>
        <v>29420219</v>
      </c>
      <c r="G84" s="11">
        <f t="shared" si="106"/>
        <v>0</v>
      </c>
      <c r="H84" s="11">
        <f t="shared" si="106"/>
        <v>0</v>
      </c>
      <c r="I84" s="15"/>
    </row>
    <row r="85" spans="1:12" ht="36" x14ac:dyDescent="0.25">
      <c r="A85" s="6" t="s">
        <v>22</v>
      </c>
      <c r="B85" s="22" t="s">
        <v>53</v>
      </c>
      <c r="C85" s="14"/>
      <c r="D85" s="14"/>
      <c r="E85" s="7">
        <v>1000000</v>
      </c>
      <c r="F85" s="7">
        <v>850000</v>
      </c>
      <c r="G85" s="7">
        <f t="shared" ref="G85:G97" si="107">E85-C85</f>
        <v>1000000</v>
      </c>
      <c r="H85" s="7">
        <f t="shared" ref="H85:H97" si="108">F85-D85</f>
        <v>850000</v>
      </c>
      <c r="I85" s="15" t="s">
        <v>122</v>
      </c>
      <c r="L85" s="13"/>
    </row>
    <row r="86" spans="1:12" ht="48" x14ac:dyDescent="0.25">
      <c r="A86" s="6" t="s">
        <v>22</v>
      </c>
      <c r="B86" s="22" t="s">
        <v>103</v>
      </c>
      <c r="C86" s="14"/>
      <c r="D86" s="14"/>
      <c r="E86" s="7">
        <v>1000000</v>
      </c>
      <c r="F86" s="7">
        <v>850000</v>
      </c>
      <c r="G86" s="7">
        <f t="shared" ref="G86" si="109">E86-C86</f>
        <v>1000000</v>
      </c>
      <c r="H86" s="7">
        <f t="shared" ref="H86" si="110">F86-D86</f>
        <v>850000</v>
      </c>
      <c r="I86" s="15" t="s">
        <v>122</v>
      </c>
    </row>
    <row r="87" spans="1:12" ht="36" x14ac:dyDescent="0.25">
      <c r="A87" s="6" t="s">
        <v>22</v>
      </c>
      <c r="B87" s="22" t="s">
        <v>104</v>
      </c>
      <c r="C87" s="14"/>
      <c r="D87" s="14"/>
      <c r="E87" s="7">
        <v>1000000</v>
      </c>
      <c r="F87" s="7">
        <v>850000</v>
      </c>
      <c r="G87" s="7">
        <f t="shared" ref="G87:G88" si="111">E87-C87</f>
        <v>1000000</v>
      </c>
      <c r="H87" s="7">
        <f t="shared" ref="H87:H88" si="112">F87-D87</f>
        <v>850000</v>
      </c>
      <c r="I87" s="15" t="s">
        <v>121</v>
      </c>
    </row>
    <row r="88" spans="1:12" ht="60" x14ac:dyDescent="0.25">
      <c r="A88" s="6" t="s">
        <v>22</v>
      </c>
      <c r="B88" s="22" t="s">
        <v>105</v>
      </c>
      <c r="C88" s="14"/>
      <c r="D88" s="14"/>
      <c r="E88" s="7">
        <v>500000</v>
      </c>
      <c r="F88" s="7">
        <v>425000</v>
      </c>
      <c r="G88" s="7">
        <f t="shared" si="111"/>
        <v>500000</v>
      </c>
      <c r="H88" s="7">
        <f t="shared" si="112"/>
        <v>425000</v>
      </c>
      <c r="I88" s="15" t="s">
        <v>121</v>
      </c>
    </row>
    <row r="89" spans="1:12" ht="72" x14ac:dyDescent="0.25">
      <c r="A89" s="6" t="s">
        <v>22</v>
      </c>
      <c r="B89" s="15" t="s">
        <v>58</v>
      </c>
      <c r="C89" s="7">
        <v>6228006</v>
      </c>
      <c r="D89" s="7">
        <v>5293805</v>
      </c>
      <c r="E89" s="7">
        <v>3800000</v>
      </c>
      <c r="F89" s="7">
        <v>3230000</v>
      </c>
      <c r="G89" s="7">
        <f t="shared" si="107"/>
        <v>-2428006</v>
      </c>
      <c r="H89" s="7">
        <f t="shared" si="108"/>
        <v>-2063805</v>
      </c>
      <c r="I89" s="15" t="s">
        <v>127</v>
      </c>
      <c r="J89" s="13"/>
    </row>
    <row r="90" spans="1:12" ht="48" x14ac:dyDescent="0.25">
      <c r="A90" s="6" t="s">
        <v>22</v>
      </c>
      <c r="B90" s="15" t="s">
        <v>97</v>
      </c>
      <c r="C90" s="7">
        <v>17806011</v>
      </c>
      <c r="D90" s="7">
        <v>15135109</v>
      </c>
      <c r="E90" s="7">
        <v>11000000</v>
      </c>
      <c r="F90" s="7">
        <v>9350000</v>
      </c>
      <c r="G90" s="7">
        <f t="shared" si="107"/>
        <v>-6806011</v>
      </c>
      <c r="H90" s="7">
        <f t="shared" si="108"/>
        <v>-5785109</v>
      </c>
      <c r="I90" s="15" t="s">
        <v>126</v>
      </c>
      <c r="J90" s="13"/>
      <c r="L90" s="13"/>
    </row>
    <row r="91" spans="1:12" ht="36" x14ac:dyDescent="0.25">
      <c r="A91" s="6" t="s">
        <v>22</v>
      </c>
      <c r="B91" s="15" t="s">
        <v>98</v>
      </c>
      <c r="C91" s="7">
        <v>500000</v>
      </c>
      <c r="D91" s="7">
        <v>425000</v>
      </c>
      <c r="E91" s="7">
        <v>0</v>
      </c>
      <c r="F91" s="7">
        <v>0</v>
      </c>
      <c r="G91" s="7">
        <f t="shared" ref="G91:G95" si="113">E91-C91</f>
        <v>-500000</v>
      </c>
      <c r="H91" s="7">
        <f t="shared" ref="H91:H95" si="114">F91-D91</f>
        <v>-425000</v>
      </c>
      <c r="I91" s="15" t="s">
        <v>120</v>
      </c>
      <c r="J91" s="13"/>
    </row>
    <row r="92" spans="1:12" ht="48" x14ac:dyDescent="0.25">
      <c r="A92" s="6" t="s">
        <v>22</v>
      </c>
      <c r="B92" s="22" t="s">
        <v>67</v>
      </c>
      <c r="C92" s="14"/>
      <c r="D92" s="14"/>
      <c r="E92" s="7">
        <v>8000000</v>
      </c>
      <c r="F92" s="7">
        <v>6800000</v>
      </c>
      <c r="G92" s="7">
        <f t="shared" si="113"/>
        <v>8000000</v>
      </c>
      <c r="H92" s="7">
        <f t="shared" si="114"/>
        <v>6800000</v>
      </c>
      <c r="I92" s="15" t="s">
        <v>124</v>
      </c>
      <c r="J92" s="13"/>
    </row>
    <row r="93" spans="1:12" ht="36" x14ac:dyDescent="0.25">
      <c r="A93" s="6" t="s">
        <v>22</v>
      </c>
      <c r="B93" s="22" t="s">
        <v>72</v>
      </c>
      <c r="C93" s="14"/>
      <c r="D93" s="14"/>
      <c r="E93" s="7">
        <v>1000000</v>
      </c>
      <c r="F93" s="7">
        <v>850000</v>
      </c>
      <c r="G93" s="7">
        <f t="shared" ref="G93:G94" si="115">E93-C93</f>
        <v>1000000</v>
      </c>
      <c r="H93" s="7">
        <f t="shared" ref="H93:H94" si="116">F93-D93</f>
        <v>850000</v>
      </c>
      <c r="I93" s="15" t="s">
        <v>122</v>
      </c>
      <c r="J93" s="13"/>
    </row>
    <row r="94" spans="1:12" ht="36" x14ac:dyDescent="0.25">
      <c r="A94" s="6" t="s">
        <v>22</v>
      </c>
      <c r="B94" s="22" t="s">
        <v>75</v>
      </c>
      <c r="C94" s="14"/>
      <c r="D94" s="14"/>
      <c r="E94" s="7">
        <v>1000000</v>
      </c>
      <c r="F94" s="7">
        <v>850000</v>
      </c>
      <c r="G94" s="7">
        <f t="shared" si="115"/>
        <v>1000000</v>
      </c>
      <c r="H94" s="7">
        <f t="shared" si="116"/>
        <v>850000</v>
      </c>
      <c r="I94" s="15" t="s">
        <v>122</v>
      </c>
    </row>
    <row r="95" spans="1:12" ht="60" x14ac:dyDescent="0.25">
      <c r="A95" s="6" t="s">
        <v>22</v>
      </c>
      <c r="B95" s="15" t="s">
        <v>79</v>
      </c>
      <c r="C95" s="7">
        <v>10078006</v>
      </c>
      <c r="D95" s="7">
        <v>8566305</v>
      </c>
      <c r="E95" s="7">
        <v>1312023</v>
      </c>
      <c r="F95" s="7">
        <v>1115219</v>
      </c>
      <c r="G95" s="7">
        <f t="shared" si="113"/>
        <v>-8765983</v>
      </c>
      <c r="H95" s="7">
        <f t="shared" si="114"/>
        <v>-7451086</v>
      </c>
      <c r="I95" s="15" t="s">
        <v>123</v>
      </c>
      <c r="J95" s="13"/>
    </row>
    <row r="96" spans="1:12" ht="48" x14ac:dyDescent="0.25">
      <c r="A96" s="6" t="s">
        <v>22</v>
      </c>
      <c r="B96" s="22" t="s">
        <v>80</v>
      </c>
      <c r="C96" s="14"/>
      <c r="D96" s="14"/>
      <c r="E96" s="7">
        <v>4000000</v>
      </c>
      <c r="F96" s="7">
        <v>3400000</v>
      </c>
      <c r="G96" s="7">
        <f t="shared" si="107"/>
        <v>4000000</v>
      </c>
      <c r="H96" s="7">
        <f t="shared" si="108"/>
        <v>3400000</v>
      </c>
      <c r="I96" s="15" t="s">
        <v>122</v>
      </c>
    </row>
    <row r="97" spans="1:10" ht="36" x14ac:dyDescent="0.25">
      <c r="A97" s="6" t="s">
        <v>22</v>
      </c>
      <c r="B97" s="22" t="s">
        <v>106</v>
      </c>
      <c r="C97" s="14"/>
      <c r="D97" s="14"/>
      <c r="E97" s="7">
        <v>1000000</v>
      </c>
      <c r="F97" s="7">
        <v>850000</v>
      </c>
      <c r="G97" s="7">
        <f t="shared" si="107"/>
        <v>1000000</v>
      </c>
      <c r="H97" s="7">
        <f t="shared" si="108"/>
        <v>850000</v>
      </c>
      <c r="I97" s="15" t="s">
        <v>125</v>
      </c>
    </row>
    <row r="98" spans="1:10" s="21" customFormat="1" x14ac:dyDescent="0.25">
      <c r="A98" s="10" t="s">
        <v>23</v>
      </c>
      <c r="B98" s="20"/>
      <c r="C98" s="11">
        <f t="shared" ref="C98:H98" si="117">SUM(C99:C111)</f>
        <v>41689494</v>
      </c>
      <c r="D98" s="11">
        <f t="shared" si="117"/>
        <v>35436070</v>
      </c>
      <c r="E98" s="11">
        <f t="shared" si="117"/>
        <v>41689494</v>
      </c>
      <c r="F98" s="11">
        <f t="shared" si="117"/>
        <v>35436070</v>
      </c>
      <c r="G98" s="11">
        <f t="shared" si="117"/>
        <v>0</v>
      </c>
      <c r="H98" s="11">
        <f t="shared" si="117"/>
        <v>0</v>
      </c>
      <c r="I98" s="15"/>
    </row>
    <row r="99" spans="1:10" ht="36" x14ac:dyDescent="0.25">
      <c r="A99" s="6" t="s">
        <v>23</v>
      </c>
      <c r="B99" s="22" t="s">
        <v>53</v>
      </c>
      <c r="C99" s="14"/>
      <c r="D99" s="14"/>
      <c r="E99" s="7">
        <v>740000</v>
      </c>
      <c r="F99" s="7">
        <v>629000</v>
      </c>
      <c r="G99" s="7">
        <f t="shared" ref="G99:G111" si="118">E99-C99</f>
        <v>740000</v>
      </c>
      <c r="H99" s="7">
        <f t="shared" ref="H99:H111" si="119">F99-D99</f>
        <v>629000</v>
      </c>
      <c r="I99" s="15" t="s">
        <v>122</v>
      </c>
    </row>
    <row r="100" spans="1:10" ht="48" x14ac:dyDescent="0.25">
      <c r="A100" s="6" t="s">
        <v>23</v>
      </c>
      <c r="B100" s="22" t="s">
        <v>103</v>
      </c>
      <c r="C100" s="14"/>
      <c r="D100" s="14"/>
      <c r="E100" s="7">
        <v>1690000</v>
      </c>
      <c r="F100" s="7">
        <v>1436500</v>
      </c>
      <c r="G100" s="7">
        <f t="shared" ref="G100:G106" si="120">E100-C100</f>
        <v>1690000</v>
      </c>
      <c r="H100" s="7">
        <f t="shared" ref="H100:H106" si="121">F100-D100</f>
        <v>1436500</v>
      </c>
      <c r="I100" s="15" t="s">
        <v>122</v>
      </c>
    </row>
    <row r="101" spans="1:10" ht="48" x14ac:dyDescent="0.25">
      <c r="A101" s="6" t="s">
        <v>23</v>
      </c>
      <c r="B101" s="22" t="s">
        <v>54</v>
      </c>
      <c r="C101" s="14"/>
      <c r="D101" s="14"/>
      <c r="E101" s="7">
        <v>170000</v>
      </c>
      <c r="F101" s="7">
        <v>144500</v>
      </c>
      <c r="G101" s="7">
        <f t="shared" si="120"/>
        <v>170000</v>
      </c>
      <c r="H101" s="7">
        <f t="shared" si="121"/>
        <v>144500</v>
      </c>
      <c r="I101" s="15" t="s">
        <v>122</v>
      </c>
    </row>
    <row r="102" spans="1:10" ht="60" x14ac:dyDescent="0.25">
      <c r="A102" s="6" t="s">
        <v>23</v>
      </c>
      <c r="B102" s="22" t="s">
        <v>107</v>
      </c>
      <c r="C102" s="14"/>
      <c r="D102" s="14"/>
      <c r="E102" s="7">
        <v>840000</v>
      </c>
      <c r="F102" s="7">
        <v>714000</v>
      </c>
      <c r="G102" s="7">
        <f t="shared" si="120"/>
        <v>840000</v>
      </c>
      <c r="H102" s="7">
        <f t="shared" si="121"/>
        <v>714000</v>
      </c>
      <c r="I102" s="15" t="s">
        <v>130</v>
      </c>
    </row>
    <row r="103" spans="1:10" ht="60" x14ac:dyDescent="0.25">
      <c r="A103" s="6" t="s">
        <v>23</v>
      </c>
      <c r="B103" s="22" t="s">
        <v>108</v>
      </c>
      <c r="C103" s="14"/>
      <c r="D103" s="14"/>
      <c r="E103" s="7">
        <v>4220000</v>
      </c>
      <c r="F103" s="7">
        <v>3587000</v>
      </c>
      <c r="G103" s="7">
        <f t="shared" si="120"/>
        <v>4220000</v>
      </c>
      <c r="H103" s="7">
        <f t="shared" si="121"/>
        <v>3587000</v>
      </c>
      <c r="I103" s="15" t="s">
        <v>130</v>
      </c>
    </row>
    <row r="104" spans="1:10" ht="72" x14ac:dyDescent="0.25">
      <c r="A104" s="6" t="s">
        <v>23</v>
      </c>
      <c r="B104" s="22" t="s">
        <v>58</v>
      </c>
      <c r="C104" s="14"/>
      <c r="D104" s="14"/>
      <c r="E104" s="7">
        <v>2530000</v>
      </c>
      <c r="F104" s="7">
        <v>2150500</v>
      </c>
      <c r="G104" s="7">
        <f t="shared" si="120"/>
        <v>2530000</v>
      </c>
      <c r="H104" s="7">
        <f t="shared" si="121"/>
        <v>2150500</v>
      </c>
      <c r="I104" s="15" t="s">
        <v>130</v>
      </c>
    </row>
    <row r="105" spans="1:10" ht="36" x14ac:dyDescent="0.25">
      <c r="A105" s="6" t="s">
        <v>23</v>
      </c>
      <c r="B105" s="22" t="s">
        <v>65</v>
      </c>
      <c r="C105" s="14"/>
      <c r="D105" s="14"/>
      <c r="E105" s="7">
        <v>5280000</v>
      </c>
      <c r="F105" s="7">
        <v>4488000</v>
      </c>
      <c r="G105" s="7">
        <f t="shared" si="120"/>
        <v>5280000</v>
      </c>
      <c r="H105" s="7">
        <f t="shared" si="121"/>
        <v>4488000</v>
      </c>
      <c r="I105" s="15" t="s">
        <v>130</v>
      </c>
    </row>
    <row r="106" spans="1:10" ht="48" x14ac:dyDescent="0.25">
      <c r="A106" s="6" t="s">
        <v>23</v>
      </c>
      <c r="B106" s="22" t="s">
        <v>56</v>
      </c>
      <c r="C106" s="14"/>
      <c r="D106" s="14"/>
      <c r="E106" s="7">
        <v>170000</v>
      </c>
      <c r="F106" s="7">
        <v>144500</v>
      </c>
      <c r="G106" s="7">
        <f t="shared" si="120"/>
        <v>170000</v>
      </c>
      <c r="H106" s="7">
        <f t="shared" si="121"/>
        <v>144500</v>
      </c>
      <c r="I106" s="15" t="s">
        <v>130</v>
      </c>
    </row>
    <row r="107" spans="1:10" ht="48" x14ac:dyDescent="0.25">
      <c r="A107" s="6" t="s">
        <v>23</v>
      </c>
      <c r="B107" s="15" t="s">
        <v>97</v>
      </c>
      <c r="C107" s="7">
        <v>20844746</v>
      </c>
      <c r="D107" s="7">
        <v>17718034</v>
      </c>
      <c r="E107" s="7">
        <v>5490000</v>
      </c>
      <c r="F107" s="7">
        <v>4666500</v>
      </c>
      <c r="G107" s="7">
        <f t="shared" si="118"/>
        <v>-15354746</v>
      </c>
      <c r="H107" s="7">
        <f t="shared" si="119"/>
        <v>-13051534</v>
      </c>
      <c r="I107" s="15" t="s">
        <v>150</v>
      </c>
      <c r="J107" s="13"/>
    </row>
    <row r="108" spans="1:10" ht="36" x14ac:dyDescent="0.25">
      <c r="A108" s="6" t="s">
        <v>23</v>
      </c>
      <c r="B108" s="22" t="s">
        <v>67</v>
      </c>
      <c r="C108" s="14"/>
      <c r="D108" s="14"/>
      <c r="E108" s="7">
        <v>1310000</v>
      </c>
      <c r="F108" s="7">
        <v>1113500</v>
      </c>
      <c r="G108" s="7">
        <f t="shared" ref="G108" si="122">E108-C108</f>
        <v>1310000</v>
      </c>
      <c r="H108" s="7">
        <f t="shared" ref="H108" si="123">F108-D108</f>
        <v>1113500</v>
      </c>
      <c r="I108" s="15" t="s">
        <v>130</v>
      </c>
      <c r="J108" s="13"/>
    </row>
    <row r="109" spans="1:10" ht="48" x14ac:dyDescent="0.25">
      <c r="A109" s="6" t="s">
        <v>23</v>
      </c>
      <c r="B109" s="22" t="s">
        <v>70</v>
      </c>
      <c r="C109" s="14"/>
      <c r="D109" s="14"/>
      <c r="E109" s="7">
        <v>5070000</v>
      </c>
      <c r="F109" s="7">
        <v>4309500</v>
      </c>
      <c r="G109" s="7">
        <f t="shared" ref="G109" si="124">E109-C109</f>
        <v>5070000</v>
      </c>
      <c r="H109" s="7">
        <f t="shared" ref="H109" si="125">F109-D109</f>
        <v>4309500</v>
      </c>
      <c r="I109" s="15" t="s">
        <v>129</v>
      </c>
      <c r="J109" s="13"/>
    </row>
    <row r="110" spans="1:10" ht="60" x14ac:dyDescent="0.25">
      <c r="A110" s="6" t="s">
        <v>23</v>
      </c>
      <c r="B110" s="15" t="s">
        <v>79</v>
      </c>
      <c r="C110" s="7">
        <v>10422374</v>
      </c>
      <c r="D110" s="7">
        <v>8859018</v>
      </c>
      <c r="E110" s="7">
        <v>3170000</v>
      </c>
      <c r="F110" s="7">
        <v>2694500</v>
      </c>
      <c r="G110" s="7">
        <f t="shared" si="118"/>
        <v>-7252374</v>
      </c>
      <c r="H110" s="7">
        <f t="shared" si="119"/>
        <v>-6164518</v>
      </c>
      <c r="I110" s="15" t="s">
        <v>128</v>
      </c>
      <c r="J110" s="13"/>
    </row>
    <row r="111" spans="1:10" ht="32.1" customHeight="1" x14ac:dyDescent="0.25">
      <c r="A111" s="6" t="s">
        <v>23</v>
      </c>
      <c r="B111" s="15" t="s">
        <v>80</v>
      </c>
      <c r="C111" s="7">
        <v>10422374</v>
      </c>
      <c r="D111" s="7">
        <v>8859018</v>
      </c>
      <c r="E111" s="7">
        <v>11009494</v>
      </c>
      <c r="F111" s="7">
        <v>9358070</v>
      </c>
      <c r="G111" s="7">
        <f t="shared" si="118"/>
        <v>587120</v>
      </c>
      <c r="H111" s="7">
        <f t="shared" si="119"/>
        <v>499052</v>
      </c>
      <c r="I111" s="15" t="s">
        <v>119</v>
      </c>
    </row>
    <row r="112" spans="1:10" x14ac:dyDescent="0.25">
      <c r="A112" s="4" t="s">
        <v>42</v>
      </c>
      <c r="B112" s="15"/>
      <c r="C112" s="5">
        <f t="shared" ref="C112" si="126">SUM(C113:C113)</f>
        <v>2287172</v>
      </c>
      <c r="D112" s="5">
        <f>SUM(D113:D113)</f>
        <v>1944096</v>
      </c>
      <c r="E112" s="5">
        <f t="shared" ref="E112:H112" si="127">SUM(E113:E113)</f>
        <v>2287172</v>
      </c>
      <c r="F112" s="5">
        <f t="shared" si="127"/>
        <v>1944096</v>
      </c>
      <c r="G112" s="5">
        <f t="shared" si="127"/>
        <v>0</v>
      </c>
      <c r="H112" s="5">
        <f t="shared" si="127"/>
        <v>0</v>
      </c>
      <c r="I112" s="15"/>
    </row>
    <row r="113" spans="1:9" s="21" customFormat="1" x14ac:dyDescent="0.25">
      <c r="A113" s="10" t="s">
        <v>24</v>
      </c>
      <c r="B113" s="20"/>
      <c r="C113" s="11">
        <f>SUM(C114:C117)</f>
        <v>2287172</v>
      </c>
      <c r="D113" s="11">
        <f t="shared" ref="D113:H113" si="128">SUM(D114:D117)</f>
        <v>1944096</v>
      </c>
      <c r="E113" s="11">
        <f t="shared" si="128"/>
        <v>2287172</v>
      </c>
      <c r="F113" s="11">
        <f t="shared" si="128"/>
        <v>1944096</v>
      </c>
      <c r="G113" s="11">
        <f t="shared" si="128"/>
        <v>0</v>
      </c>
      <c r="H113" s="11">
        <f t="shared" si="128"/>
        <v>0</v>
      </c>
      <c r="I113" s="15"/>
    </row>
    <row r="114" spans="1:9" ht="24" x14ac:dyDescent="0.25">
      <c r="A114" s="6" t="s">
        <v>24</v>
      </c>
      <c r="B114" s="15" t="s">
        <v>99</v>
      </c>
      <c r="C114" s="7">
        <v>380000</v>
      </c>
      <c r="D114" s="7">
        <v>323000</v>
      </c>
      <c r="E114" s="7">
        <v>380000</v>
      </c>
      <c r="F114" s="7">
        <v>323000</v>
      </c>
      <c r="G114" s="7">
        <f t="shared" ref="G114" si="129">E114-C114</f>
        <v>0</v>
      </c>
      <c r="H114" s="7">
        <f t="shared" ref="H114" si="130">F114-D114</f>
        <v>0</v>
      </c>
      <c r="I114" s="15"/>
    </row>
    <row r="115" spans="1:9" ht="24" x14ac:dyDescent="0.25">
      <c r="A115" s="6" t="s">
        <v>24</v>
      </c>
      <c r="B115" s="15" t="s">
        <v>100</v>
      </c>
      <c r="C115" s="7">
        <v>407172</v>
      </c>
      <c r="D115" s="7">
        <v>346096</v>
      </c>
      <c r="E115" s="7">
        <v>407172</v>
      </c>
      <c r="F115" s="7">
        <v>346096</v>
      </c>
      <c r="G115" s="7">
        <f t="shared" ref="G115:G117" si="131">E115-C115</f>
        <v>0</v>
      </c>
      <c r="H115" s="7">
        <f t="shared" ref="H115:H117" si="132">F115-D115</f>
        <v>0</v>
      </c>
      <c r="I115" s="15"/>
    </row>
    <row r="116" spans="1:9" ht="24" x14ac:dyDescent="0.25">
      <c r="A116" s="6" t="s">
        <v>24</v>
      </c>
      <c r="B116" s="15" t="s">
        <v>101</v>
      </c>
      <c r="C116" s="7">
        <v>600000</v>
      </c>
      <c r="D116" s="7">
        <v>510000</v>
      </c>
      <c r="E116" s="7">
        <v>600000</v>
      </c>
      <c r="F116" s="7">
        <v>510000</v>
      </c>
      <c r="G116" s="7">
        <f t="shared" si="131"/>
        <v>0</v>
      </c>
      <c r="H116" s="7">
        <f t="shared" si="132"/>
        <v>0</v>
      </c>
      <c r="I116" s="15"/>
    </row>
    <row r="117" spans="1:9" ht="48" x14ac:dyDescent="0.25">
      <c r="A117" s="6" t="s">
        <v>24</v>
      </c>
      <c r="B117" s="15" t="s">
        <v>102</v>
      </c>
      <c r="C117" s="7">
        <v>900000</v>
      </c>
      <c r="D117" s="7">
        <v>765000</v>
      </c>
      <c r="E117" s="7">
        <v>900000</v>
      </c>
      <c r="F117" s="7">
        <v>765000</v>
      </c>
      <c r="G117" s="7">
        <f t="shared" si="131"/>
        <v>0</v>
      </c>
      <c r="H117" s="7">
        <f t="shared" si="132"/>
        <v>0</v>
      </c>
      <c r="I117" s="15"/>
    </row>
    <row r="118" spans="1:9" x14ac:dyDescent="0.25">
      <c r="A118" s="4" t="s">
        <v>43</v>
      </c>
      <c r="B118" s="15"/>
      <c r="C118" s="5">
        <f t="shared" ref="C118" si="133">SUM(C119:C119)</f>
        <v>5622879</v>
      </c>
      <c r="D118" s="5">
        <f>SUM(D119:D119)</f>
        <v>4779447</v>
      </c>
      <c r="E118" s="5">
        <f t="shared" ref="E118:H118" si="134">SUM(E119:E119)</f>
        <v>5622879</v>
      </c>
      <c r="F118" s="5">
        <f t="shared" si="134"/>
        <v>4779447</v>
      </c>
      <c r="G118" s="5">
        <f t="shared" si="134"/>
        <v>0</v>
      </c>
      <c r="H118" s="5">
        <f t="shared" si="134"/>
        <v>0</v>
      </c>
      <c r="I118" s="15"/>
    </row>
    <row r="119" spans="1:9" s="21" customFormat="1" x14ac:dyDescent="0.25">
      <c r="A119" s="10" t="s">
        <v>25</v>
      </c>
      <c r="B119" s="20"/>
      <c r="C119" s="11">
        <f>SUM(C120:C123)</f>
        <v>5622879</v>
      </c>
      <c r="D119" s="11">
        <f t="shared" ref="D119:H119" si="135">SUM(D120:D123)</f>
        <v>4779447</v>
      </c>
      <c r="E119" s="11">
        <f t="shared" si="135"/>
        <v>5622879</v>
      </c>
      <c r="F119" s="11">
        <f t="shared" si="135"/>
        <v>4779447</v>
      </c>
      <c r="G119" s="11">
        <f t="shared" si="135"/>
        <v>0</v>
      </c>
      <c r="H119" s="11">
        <f t="shared" si="135"/>
        <v>0</v>
      </c>
      <c r="I119" s="15"/>
    </row>
    <row r="120" spans="1:9" ht="24" x14ac:dyDescent="0.25">
      <c r="A120" s="6" t="s">
        <v>25</v>
      </c>
      <c r="B120" s="15" t="s">
        <v>99</v>
      </c>
      <c r="C120" s="7">
        <v>900000</v>
      </c>
      <c r="D120" s="7">
        <v>765000</v>
      </c>
      <c r="E120" s="7">
        <v>900000</v>
      </c>
      <c r="F120" s="7">
        <v>765000</v>
      </c>
      <c r="G120" s="7">
        <f t="shared" ref="G120:G123" si="136">E120-C120</f>
        <v>0</v>
      </c>
      <c r="H120" s="7">
        <f t="shared" ref="H120:H123" si="137">F120-D120</f>
        <v>0</v>
      </c>
      <c r="I120" s="15"/>
    </row>
    <row r="121" spans="1:9" ht="24" x14ac:dyDescent="0.25">
      <c r="A121" s="6" t="s">
        <v>25</v>
      </c>
      <c r="B121" s="15" t="s">
        <v>100</v>
      </c>
      <c r="C121" s="7">
        <v>722879</v>
      </c>
      <c r="D121" s="7">
        <v>614447</v>
      </c>
      <c r="E121" s="7">
        <v>1722879</v>
      </c>
      <c r="F121" s="7">
        <v>1464447</v>
      </c>
      <c r="G121" s="7">
        <f t="shared" si="136"/>
        <v>1000000</v>
      </c>
      <c r="H121" s="7">
        <f t="shared" si="137"/>
        <v>850000</v>
      </c>
      <c r="I121" s="15" t="s">
        <v>148</v>
      </c>
    </row>
    <row r="122" spans="1:9" ht="24" x14ac:dyDescent="0.25">
      <c r="A122" s="6" t="s">
        <v>25</v>
      </c>
      <c r="B122" s="15" t="s">
        <v>101</v>
      </c>
      <c r="C122" s="7">
        <v>1500000</v>
      </c>
      <c r="D122" s="7">
        <v>1275000</v>
      </c>
      <c r="E122" s="7">
        <v>1750000</v>
      </c>
      <c r="F122" s="7">
        <v>1487500</v>
      </c>
      <c r="G122" s="7">
        <f t="shared" si="136"/>
        <v>250000</v>
      </c>
      <c r="H122" s="7">
        <f t="shared" si="137"/>
        <v>212500</v>
      </c>
      <c r="I122" s="15" t="s">
        <v>148</v>
      </c>
    </row>
    <row r="123" spans="1:9" ht="48" x14ac:dyDescent="0.25">
      <c r="A123" s="6" t="s">
        <v>25</v>
      </c>
      <c r="B123" s="15" t="s">
        <v>102</v>
      </c>
      <c r="C123" s="7">
        <v>2500000</v>
      </c>
      <c r="D123" s="7">
        <v>2125000</v>
      </c>
      <c r="E123" s="7">
        <v>1250000</v>
      </c>
      <c r="F123" s="7">
        <v>1062500</v>
      </c>
      <c r="G123" s="7">
        <f t="shared" si="136"/>
        <v>-1250000</v>
      </c>
      <c r="H123" s="7">
        <f t="shared" si="137"/>
        <v>-1062500</v>
      </c>
      <c r="I123" s="15" t="s">
        <v>149</v>
      </c>
    </row>
    <row r="124" spans="1:9" x14ac:dyDescent="0.25">
      <c r="A124" s="8" t="s">
        <v>26</v>
      </c>
      <c r="B124" s="23"/>
      <c r="C124" s="9">
        <f t="shared" ref="C124:H124" si="138">C2+C18+C33+C36+C42+C58+C83+C112+C118</f>
        <v>426065900</v>
      </c>
      <c r="D124" s="9">
        <f t="shared" si="138"/>
        <v>362156013</v>
      </c>
      <c r="E124" s="9">
        <f t="shared" si="138"/>
        <v>426065900</v>
      </c>
      <c r="F124" s="9">
        <f t="shared" si="138"/>
        <v>362156013</v>
      </c>
      <c r="G124" s="9">
        <f t="shared" si="138"/>
        <v>0</v>
      </c>
      <c r="H124" s="9">
        <f t="shared" si="138"/>
        <v>0</v>
      </c>
      <c r="I124" s="15"/>
    </row>
    <row r="125" spans="1:9" x14ac:dyDescent="0.25">
      <c r="A125" s="10" t="s">
        <v>33</v>
      </c>
      <c r="B125" s="20"/>
      <c r="C125" s="11">
        <f t="shared" ref="C125:H125" si="139">C2+C18+C33+C36+C42+C83+C118</f>
        <v>315684496</v>
      </c>
      <c r="D125" s="11">
        <f t="shared" si="139"/>
        <v>268331820</v>
      </c>
      <c r="E125" s="11">
        <f t="shared" si="139"/>
        <v>315684496</v>
      </c>
      <c r="F125" s="11">
        <f t="shared" si="139"/>
        <v>268331820</v>
      </c>
      <c r="G125" s="11">
        <f t="shared" si="139"/>
        <v>0</v>
      </c>
      <c r="H125" s="11">
        <f t="shared" si="139"/>
        <v>0</v>
      </c>
      <c r="I125" s="15"/>
    </row>
    <row r="126" spans="1:9" x14ac:dyDescent="0.25">
      <c r="A126" s="10" t="s">
        <v>34</v>
      </c>
      <c r="B126" s="20"/>
      <c r="C126" s="11">
        <f t="shared" ref="C126:H126" si="140">C58+C112</f>
        <v>110381404</v>
      </c>
      <c r="D126" s="11">
        <f t="shared" si="140"/>
        <v>93824193</v>
      </c>
      <c r="E126" s="11">
        <f t="shared" si="140"/>
        <v>110381404</v>
      </c>
      <c r="F126" s="11">
        <f t="shared" si="140"/>
        <v>93824193</v>
      </c>
      <c r="G126" s="11">
        <f t="shared" si="140"/>
        <v>0</v>
      </c>
      <c r="H126" s="11">
        <f t="shared" si="140"/>
        <v>0</v>
      </c>
      <c r="I126" s="6"/>
    </row>
    <row r="127" spans="1:9" hidden="1" x14ac:dyDescent="0.25">
      <c r="C127" s="13">
        <f>C124-Προτεραιότητες_ΕΣ!B37</f>
        <v>0</v>
      </c>
      <c r="D127" s="13">
        <f>D124-Προτεραιότητες_ΕΣ!C37</f>
        <v>0</v>
      </c>
      <c r="E127" s="13">
        <f>E124-C124</f>
        <v>0</v>
      </c>
      <c r="F127" s="13">
        <f>F124-D124</f>
        <v>0</v>
      </c>
    </row>
    <row r="128" spans="1:9" hidden="1" x14ac:dyDescent="0.25">
      <c r="C128" s="13">
        <f>C125-Προτεραιότητες_ΕΣ!B38</f>
        <v>0</v>
      </c>
      <c r="D128" s="13">
        <f>D125-Προτεραιότητες_ΕΣ!C38</f>
        <v>0</v>
      </c>
      <c r="E128" s="13">
        <f t="shared" ref="E128:F128" si="141">E125-C125</f>
        <v>0</v>
      </c>
      <c r="F128" s="13">
        <f t="shared" si="141"/>
        <v>0</v>
      </c>
    </row>
    <row r="129" spans="3:6" hidden="1" x14ac:dyDescent="0.25">
      <c r="C129" s="13">
        <f>C126-Προτεραιότητες_ΕΣ!B39</f>
        <v>0</v>
      </c>
      <c r="D129" s="13">
        <f>D126-Προτεραιότητες_ΕΣ!C39</f>
        <v>0</v>
      </c>
      <c r="E129" s="13">
        <f t="shared" ref="E129:F129" si="142">E126-C126</f>
        <v>0</v>
      </c>
      <c r="F129" s="13">
        <f t="shared" si="142"/>
        <v>0</v>
      </c>
    </row>
  </sheetData>
  <autoFilter ref="A1:I129" xr:uid="{04A6A4D3-1576-4D0E-BD09-528FF593BE5F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BE29F-419F-4AEF-A2F9-4747B9CB58D5}">
  <sheetPr>
    <pageSetUpPr fitToPage="1"/>
  </sheetPr>
  <dimension ref="A1:L89"/>
  <sheetViews>
    <sheetView zoomScale="85" zoomScaleNormal="85" workbookViewId="0">
      <pane ySplit="1" topLeftCell="A59" activePane="bottomLeft" state="frozen"/>
      <selection pane="bottomLeft" activeCell="C69" sqref="C69"/>
    </sheetView>
  </sheetViews>
  <sheetFormatPr defaultColWidth="8.7109375" defaultRowHeight="12" x14ac:dyDescent="0.25"/>
  <cols>
    <col min="1" max="1" width="12.140625" style="3" customWidth="1"/>
    <col min="2" max="2" width="24.85546875" style="16" customWidth="1"/>
    <col min="3" max="3" width="14.7109375" style="3" customWidth="1"/>
    <col min="4" max="4" width="13.5703125" style="3" customWidth="1"/>
    <col min="5" max="5" width="14" style="3" customWidth="1"/>
    <col min="6" max="6" width="13.42578125" style="3" customWidth="1"/>
    <col min="7" max="7" width="14.28515625" style="3" customWidth="1"/>
    <col min="8" max="8" width="16.42578125" style="3" customWidth="1"/>
    <col min="9" max="9" width="21.7109375" style="3" customWidth="1"/>
    <col min="10" max="10" width="11.42578125" style="3" bestFit="1" customWidth="1"/>
    <col min="11" max="11" width="8.7109375" style="3"/>
    <col min="12" max="12" width="10.5703125" style="3" bestFit="1" customWidth="1"/>
    <col min="13" max="16384" width="8.7109375" style="3"/>
  </cols>
  <sheetData>
    <row r="1" spans="1:9" ht="26.1" customHeight="1" x14ac:dyDescent="0.25">
      <c r="A1" s="2" t="s">
        <v>35</v>
      </c>
      <c r="B1" s="2" t="s">
        <v>131</v>
      </c>
      <c r="C1" s="2" t="s">
        <v>27</v>
      </c>
      <c r="D1" s="2" t="s">
        <v>28</v>
      </c>
      <c r="E1" s="2" t="s">
        <v>31</v>
      </c>
      <c r="F1" s="2" t="s">
        <v>45</v>
      </c>
      <c r="G1" s="2" t="s">
        <v>29</v>
      </c>
      <c r="H1" s="2" t="s">
        <v>30</v>
      </c>
      <c r="I1" s="2" t="s">
        <v>32</v>
      </c>
    </row>
    <row r="2" spans="1:9" x14ac:dyDescent="0.25">
      <c r="A2" s="4" t="s">
        <v>36</v>
      </c>
      <c r="B2" s="19"/>
      <c r="C2" s="5">
        <f t="shared" ref="C2:H2" si="0">C3+C5+C9</f>
        <v>54104712</v>
      </c>
      <c r="D2" s="5">
        <f t="shared" si="0"/>
        <v>45989005</v>
      </c>
      <c r="E2" s="5">
        <f t="shared" si="0"/>
        <v>54104712</v>
      </c>
      <c r="F2" s="5">
        <f t="shared" si="0"/>
        <v>45989005</v>
      </c>
      <c r="G2" s="5">
        <f t="shared" si="0"/>
        <v>0</v>
      </c>
      <c r="H2" s="5">
        <f t="shared" si="0"/>
        <v>0</v>
      </c>
      <c r="I2" s="15"/>
    </row>
    <row r="3" spans="1:9" s="21" customFormat="1" x14ac:dyDescent="0.25">
      <c r="A3" s="10" t="s">
        <v>0</v>
      </c>
      <c r="B3" s="20"/>
      <c r="C3" s="11">
        <v>20250000</v>
      </c>
      <c r="D3" s="11">
        <v>17212500</v>
      </c>
      <c r="E3" s="11">
        <v>20250000</v>
      </c>
      <c r="F3" s="11">
        <v>17212500</v>
      </c>
      <c r="G3" s="11">
        <f>SUM(G4:G4)</f>
        <v>0</v>
      </c>
      <c r="H3" s="11">
        <f>SUM(H4:H4)</f>
        <v>0</v>
      </c>
      <c r="I3" s="15"/>
    </row>
    <row r="4" spans="1:9" ht="24" x14ac:dyDescent="0.25">
      <c r="A4" s="6" t="s">
        <v>0</v>
      </c>
      <c r="B4" s="15" t="s">
        <v>132</v>
      </c>
      <c r="C4" s="7">
        <f>C3</f>
        <v>20250000</v>
      </c>
      <c r="D4" s="7">
        <f t="shared" ref="D4:F4" si="1">D3</f>
        <v>17212500</v>
      </c>
      <c r="E4" s="7">
        <f t="shared" si="1"/>
        <v>20250000</v>
      </c>
      <c r="F4" s="7">
        <f t="shared" si="1"/>
        <v>17212500</v>
      </c>
      <c r="G4" s="7">
        <f t="shared" ref="G4:H12" si="2">E4-C4</f>
        <v>0</v>
      </c>
      <c r="H4" s="7">
        <f t="shared" si="2"/>
        <v>0</v>
      </c>
      <c r="I4" s="15"/>
    </row>
    <row r="5" spans="1:9" s="21" customFormat="1" x14ac:dyDescent="0.25">
      <c r="A5" s="10" t="s">
        <v>1</v>
      </c>
      <c r="B5" s="20"/>
      <c r="C5" s="11">
        <v>6000000</v>
      </c>
      <c r="D5" s="11">
        <v>5100000</v>
      </c>
      <c r="E5" s="11">
        <v>6000000</v>
      </c>
      <c r="F5" s="11">
        <v>5100000</v>
      </c>
      <c r="G5" s="11">
        <f t="shared" ref="G5:H5" si="3">SUM(G6:G8)</f>
        <v>0</v>
      </c>
      <c r="H5" s="11">
        <f t="shared" si="3"/>
        <v>0</v>
      </c>
      <c r="I5" s="15"/>
    </row>
    <row r="6" spans="1:9" s="21" customFormat="1" ht="36.75" customHeight="1" x14ac:dyDescent="0.25">
      <c r="A6" s="6" t="s">
        <v>1</v>
      </c>
      <c r="B6" s="15" t="s">
        <v>133</v>
      </c>
      <c r="C6" s="7">
        <v>2000000</v>
      </c>
      <c r="D6" s="7">
        <f>C6*0.85</f>
        <v>1700000</v>
      </c>
      <c r="E6" s="7">
        <v>1000000</v>
      </c>
      <c r="F6" s="7">
        <f>E6*0.85</f>
        <v>850000</v>
      </c>
      <c r="G6" s="7">
        <f t="shared" ref="G6:H6" si="4">E6-C6</f>
        <v>-1000000</v>
      </c>
      <c r="H6" s="7">
        <f t="shared" si="4"/>
        <v>-850000</v>
      </c>
      <c r="I6" s="15" t="s">
        <v>135</v>
      </c>
    </row>
    <row r="7" spans="1:9" s="21" customFormat="1" ht="24" x14ac:dyDescent="0.25">
      <c r="A7" s="6" t="s">
        <v>1</v>
      </c>
      <c r="B7" s="15" t="s">
        <v>134</v>
      </c>
      <c r="C7" s="7">
        <v>2000000</v>
      </c>
      <c r="D7" s="7">
        <f>C7*0.85</f>
        <v>1700000</v>
      </c>
      <c r="E7" s="7">
        <v>2000000</v>
      </c>
      <c r="F7" s="7">
        <f>E7*0.85</f>
        <v>1700000</v>
      </c>
      <c r="G7" s="7">
        <f t="shared" ref="G7:G8" si="5">E7-C7</f>
        <v>0</v>
      </c>
      <c r="H7" s="7">
        <f t="shared" ref="H7:H8" si="6">F7-D7</f>
        <v>0</v>
      </c>
      <c r="I7" s="15"/>
    </row>
    <row r="8" spans="1:9" s="21" customFormat="1" ht="24" x14ac:dyDescent="0.25">
      <c r="A8" s="6" t="s">
        <v>1</v>
      </c>
      <c r="B8" s="15" t="s">
        <v>132</v>
      </c>
      <c r="C8" s="7">
        <f>C5-C6-C7</f>
        <v>2000000</v>
      </c>
      <c r="D8" s="7">
        <f t="shared" ref="D8:F8" si="7">D5-D6-D7</f>
        <v>1700000</v>
      </c>
      <c r="E8" s="7">
        <f t="shared" si="7"/>
        <v>3000000</v>
      </c>
      <c r="F8" s="7">
        <f t="shared" si="7"/>
        <v>2550000</v>
      </c>
      <c r="G8" s="7">
        <f t="shared" si="5"/>
        <v>1000000</v>
      </c>
      <c r="H8" s="7">
        <f t="shared" si="6"/>
        <v>850000</v>
      </c>
      <c r="I8" s="15"/>
    </row>
    <row r="9" spans="1:9" s="21" customFormat="1" x14ac:dyDescent="0.25">
      <c r="A9" s="10" t="s">
        <v>2</v>
      </c>
      <c r="B9" s="20"/>
      <c r="C9" s="11">
        <v>27854712</v>
      </c>
      <c r="D9" s="11">
        <v>23676505</v>
      </c>
      <c r="E9" s="11">
        <v>27854712</v>
      </c>
      <c r="F9" s="11">
        <v>23676505</v>
      </c>
      <c r="G9" s="11">
        <f>SUM(G10:G12)</f>
        <v>0</v>
      </c>
      <c r="H9" s="11">
        <f>SUM(H10:H12)</f>
        <v>0</v>
      </c>
      <c r="I9" s="15"/>
    </row>
    <row r="10" spans="1:9" s="21" customFormat="1" ht="36" x14ac:dyDescent="0.25">
      <c r="A10" s="6" t="s">
        <v>2</v>
      </c>
      <c r="B10" s="15" t="s">
        <v>133</v>
      </c>
      <c r="C10" s="7">
        <v>2500000</v>
      </c>
      <c r="D10" s="7">
        <f>C10*0.85</f>
        <v>2125000</v>
      </c>
      <c r="E10" s="7">
        <v>800000</v>
      </c>
      <c r="F10" s="7">
        <f>E10*0.85</f>
        <v>680000</v>
      </c>
      <c r="G10" s="7">
        <f t="shared" si="2"/>
        <v>-1700000</v>
      </c>
      <c r="H10" s="7">
        <f t="shared" si="2"/>
        <v>-1445000</v>
      </c>
      <c r="I10" s="15" t="s">
        <v>135</v>
      </c>
    </row>
    <row r="11" spans="1:9" s="21" customFormat="1" ht="24" x14ac:dyDescent="0.25">
      <c r="A11" s="6" t="s">
        <v>2</v>
      </c>
      <c r="B11" s="15" t="s">
        <v>134</v>
      </c>
      <c r="C11" s="7">
        <v>2500000</v>
      </c>
      <c r="D11" s="7">
        <f>C11*0.85</f>
        <v>2125000</v>
      </c>
      <c r="E11" s="7">
        <f>C11</f>
        <v>2500000</v>
      </c>
      <c r="F11" s="7">
        <f>E11*0.85</f>
        <v>2125000</v>
      </c>
      <c r="G11" s="7">
        <f t="shared" si="2"/>
        <v>0</v>
      </c>
      <c r="H11" s="7">
        <f t="shared" si="2"/>
        <v>0</v>
      </c>
      <c r="I11" s="15"/>
    </row>
    <row r="12" spans="1:9" s="21" customFormat="1" ht="24" x14ac:dyDescent="0.25">
      <c r="A12" s="6" t="s">
        <v>2</v>
      </c>
      <c r="B12" s="15" t="s">
        <v>132</v>
      </c>
      <c r="C12" s="7">
        <f t="shared" ref="C12:D12" si="8">C9-C10-C11</f>
        <v>22854712</v>
      </c>
      <c r="D12" s="7">
        <f t="shared" si="8"/>
        <v>19426505</v>
      </c>
      <c r="E12" s="7">
        <f t="shared" ref="E12:F12" si="9">E9-E10-E11</f>
        <v>24554712</v>
      </c>
      <c r="F12" s="7">
        <f t="shared" si="9"/>
        <v>20871505</v>
      </c>
      <c r="G12" s="7">
        <f t="shared" si="2"/>
        <v>1700000</v>
      </c>
      <c r="H12" s="7">
        <f t="shared" si="2"/>
        <v>1445000</v>
      </c>
      <c r="I12" s="15"/>
    </row>
    <row r="13" spans="1:9" x14ac:dyDescent="0.25">
      <c r="A13" s="4" t="s">
        <v>37</v>
      </c>
      <c r="B13" s="19"/>
      <c r="C13" s="5">
        <f t="shared" ref="C13:H13" si="10">C14+C17+C19+C21+C23</f>
        <v>73512618</v>
      </c>
      <c r="D13" s="5">
        <f t="shared" si="10"/>
        <v>62485725</v>
      </c>
      <c r="E13" s="5">
        <f t="shared" si="10"/>
        <v>73512618</v>
      </c>
      <c r="F13" s="5">
        <f t="shared" si="10"/>
        <v>62485725</v>
      </c>
      <c r="G13" s="5">
        <f t="shared" si="10"/>
        <v>0</v>
      </c>
      <c r="H13" s="5">
        <f t="shared" si="10"/>
        <v>0</v>
      </c>
      <c r="I13" s="15"/>
    </row>
    <row r="14" spans="1:9" s="21" customFormat="1" x14ac:dyDescent="0.25">
      <c r="A14" s="10" t="s">
        <v>3</v>
      </c>
      <c r="B14" s="20"/>
      <c r="C14" s="11">
        <v>20037311</v>
      </c>
      <c r="D14" s="11">
        <v>17031714</v>
      </c>
      <c r="E14" s="11">
        <v>20037311</v>
      </c>
      <c r="F14" s="11">
        <v>17031714</v>
      </c>
      <c r="G14" s="11">
        <f>SUM(G15:G16)</f>
        <v>0</v>
      </c>
      <c r="H14" s="11">
        <f>SUM(H15:H16)</f>
        <v>0</v>
      </c>
      <c r="I14" s="15"/>
    </row>
    <row r="15" spans="1:9" s="21" customFormat="1" ht="36" x14ac:dyDescent="0.25">
      <c r="A15" s="6" t="s">
        <v>3</v>
      </c>
      <c r="B15" s="15" t="s">
        <v>133</v>
      </c>
      <c r="C15" s="7">
        <v>5000000</v>
      </c>
      <c r="D15" s="7">
        <f>C15*0.85</f>
        <v>4250000</v>
      </c>
      <c r="E15" s="7">
        <v>7500000</v>
      </c>
      <c r="F15" s="7">
        <f>E15*0.85</f>
        <v>6375000</v>
      </c>
      <c r="G15" s="7">
        <f t="shared" ref="G15" si="11">E15-C15</f>
        <v>2500000</v>
      </c>
      <c r="H15" s="7">
        <f t="shared" ref="H15" si="12">F15-D15</f>
        <v>2125000</v>
      </c>
      <c r="I15" s="15" t="s">
        <v>136</v>
      </c>
    </row>
    <row r="16" spans="1:9" ht="24" x14ac:dyDescent="0.25">
      <c r="A16" s="6" t="s">
        <v>3</v>
      </c>
      <c r="B16" s="15" t="s">
        <v>132</v>
      </c>
      <c r="C16" s="7">
        <f>C14-C15</f>
        <v>15037311</v>
      </c>
      <c r="D16" s="7">
        <f t="shared" ref="D16:F16" si="13">D14-D15</f>
        <v>12781714</v>
      </c>
      <c r="E16" s="7">
        <f t="shared" si="13"/>
        <v>12537311</v>
      </c>
      <c r="F16" s="7">
        <f t="shared" si="13"/>
        <v>10656714</v>
      </c>
      <c r="G16" s="7">
        <f t="shared" ref="G16:H16" si="14">E16-C16</f>
        <v>-2500000</v>
      </c>
      <c r="H16" s="7">
        <f t="shared" si="14"/>
        <v>-2125000</v>
      </c>
      <c r="I16" s="15"/>
    </row>
    <row r="17" spans="1:9" s="21" customFormat="1" x14ac:dyDescent="0.25">
      <c r="A17" s="10" t="s">
        <v>4</v>
      </c>
      <c r="B17" s="20"/>
      <c r="C17" s="11">
        <f>C18</f>
        <v>1500000</v>
      </c>
      <c r="D17" s="11">
        <f t="shared" ref="D17:H17" si="15">D18</f>
        <v>1275000</v>
      </c>
      <c r="E17" s="11">
        <f t="shared" si="15"/>
        <v>0</v>
      </c>
      <c r="F17" s="11">
        <f t="shared" si="15"/>
        <v>0</v>
      </c>
      <c r="G17" s="11">
        <f t="shared" si="15"/>
        <v>-1500000</v>
      </c>
      <c r="H17" s="11">
        <f t="shared" si="15"/>
        <v>-1275000</v>
      </c>
      <c r="I17" s="15"/>
    </row>
    <row r="18" spans="1:9" ht="24" x14ac:dyDescent="0.25">
      <c r="A18" s="6" t="s">
        <v>4</v>
      </c>
      <c r="B18" s="15" t="s">
        <v>132</v>
      </c>
      <c r="C18" s="7">
        <v>1500000</v>
      </c>
      <c r="D18" s="7">
        <v>1275000</v>
      </c>
      <c r="E18" s="7">
        <v>0</v>
      </c>
      <c r="F18" s="7">
        <v>0</v>
      </c>
      <c r="G18" s="7">
        <f t="shared" ref="G18:H18" si="16">E18-C18</f>
        <v>-1500000</v>
      </c>
      <c r="H18" s="7">
        <f t="shared" si="16"/>
        <v>-1275000</v>
      </c>
      <c r="I18" s="15" t="s">
        <v>137</v>
      </c>
    </row>
    <row r="19" spans="1:9" s="21" customFormat="1" x14ac:dyDescent="0.25">
      <c r="A19" s="10" t="s">
        <v>5</v>
      </c>
      <c r="B19" s="20"/>
      <c r="C19" s="11">
        <v>17975307</v>
      </c>
      <c r="D19" s="11">
        <v>15279011</v>
      </c>
      <c r="E19" s="11">
        <v>17975307</v>
      </c>
      <c r="F19" s="11">
        <v>15279011</v>
      </c>
      <c r="G19" s="11">
        <f>SUM(G20:G20)</f>
        <v>0</v>
      </c>
      <c r="H19" s="11">
        <f>SUM(H20:H20)</f>
        <v>0</v>
      </c>
      <c r="I19" s="15"/>
    </row>
    <row r="20" spans="1:9" ht="24" x14ac:dyDescent="0.25">
      <c r="A20" s="6" t="s">
        <v>5</v>
      </c>
      <c r="B20" s="15" t="s">
        <v>132</v>
      </c>
      <c r="C20" s="7">
        <f>C19</f>
        <v>17975307</v>
      </c>
      <c r="D20" s="7">
        <f t="shared" ref="D20:F20" si="17">D19</f>
        <v>15279011</v>
      </c>
      <c r="E20" s="7">
        <f t="shared" si="17"/>
        <v>17975307</v>
      </c>
      <c r="F20" s="7">
        <f t="shared" si="17"/>
        <v>15279011</v>
      </c>
      <c r="G20" s="7">
        <f t="shared" ref="G20:H20" si="18">E20-C20</f>
        <v>0</v>
      </c>
      <c r="H20" s="7">
        <f t="shared" si="18"/>
        <v>0</v>
      </c>
      <c r="I20" s="15"/>
    </row>
    <row r="21" spans="1:9" s="21" customFormat="1" x14ac:dyDescent="0.25">
      <c r="A21" s="10" t="s">
        <v>6</v>
      </c>
      <c r="B21" s="20"/>
      <c r="C21" s="11">
        <v>32000000</v>
      </c>
      <c r="D21" s="11">
        <v>27200000</v>
      </c>
      <c r="E21" s="11">
        <v>32000000</v>
      </c>
      <c r="F21" s="11">
        <v>27200000</v>
      </c>
      <c r="G21" s="11">
        <f>SUM(G22:G22)</f>
        <v>0</v>
      </c>
      <c r="H21" s="11">
        <f>SUM(H22:H22)</f>
        <v>0</v>
      </c>
      <c r="I21" s="15"/>
    </row>
    <row r="22" spans="1:9" ht="24" x14ac:dyDescent="0.25">
      <c r="A22" s="6" t="s">
        <v>6</v>
      </c>
      <c r="B22" s="15" t="s">
        <v>132</v>
      </c>
      <c r="C22" s="7">
        <f>C21</f>
        <v>32000000</v>
      </c>
      <c r="D22" s="7">
        <f t="shared" ref="D22:F22" si="19">D21</f>
        <v>27200000</v>
      </c>
      <c r="E22" s="7">
        <f t="shared" si="19"/>
        <v>32000000</v>
      </c>
      <c r="F22" s="7">
        <f t="shared" si="19"/>
        <v>27200000</v>
      </c>
      <c r="G22" s="7">
        <f t="shared" ref="G22:H22" si="20">E22-C22</f>
        <v>0</v>
      </c>
      <c r="H22" s="7">
        <f t="shared" si="20"/>
        <v>0</v>
      </c>
      <c r="I22" s="15"/>
    </row>
    <row r="23" spans="1:9" s="21" customFormat="1" x14ac:dyDescent="0.25">
      <c r="A23" s="10" t="s">
        <v>7</v>
      </c>
      <c r="B23" s="20"/>
      <c r="C23" s="11">
        <v>2000000</v>
      </c>
      <c r="D23" s="11">
        <v>1700000</v>
      </c>
      <c r="E23" s="11">
        <v>3500000</v>
      </c>
      <c r="F23" s="11">
        <v>2975000</v>
      </c>
      <c r="G23" s="11">
        <f>G24</f>
        <v>1500000</v>
      </c>
      <c r="H23" s="11">
        <f>H24</f>
        <v>1275000</v>
      </c>
      <c r="I23" s="15"/>
    </row>
    <row r="24" spans="1:9" ht="36" x14ac:dyDescent="0.25">
      <c r="A24" s="6" t="s">
        <v>7</v>
      </c>
      <c r="B24" s="15" t="s">
        <v>132</v>
      </c>
      <c r="C24" s="7">
        <f>C23</f>
        <v>2000000</v>
      </c>
      <c r="D24" s="7">
        <f t="shared" ref="D24:F24" si="21">D23</f>
        <v>1700000</v>
      </c>
      <c r="E24" s="7">
        <f t="shared" si="21"/>
        <v>3500000</v>
      </c>
      <c r="F24" s="7">
        <f t="shared" si="21"/>
        <v>2975000</v>
      </c>
      <c r="G24" s="7">
        <f t="shared" ref="G24:H24" si="22">E24-C24</f>
        <v>1500000</v>
      </c>
      <c r="H24" s="7">
        <f t="shared" si="22"/>
        <v>1275000</v>
      </c>
      <c r="I24" s="15" t="s">
        <v>138</v>
      </c>
    </row>
    <row r="25" spans="1:9" x14ac:dyDescent="0.25">
      <c r="A25" s="4" t="s">
        <v>38</v>
      </c>
      <c r="B25" s="19"/>
      <c r="C25" s="5">
        <f>SUM(C26:C26)</f>
        <v>12500000</v>
      </c>
      <c r="D25" s="5">
        <f>SUM(D26:D26)</f>
        <v>10625000</v>
      </c>
      <c r="E25" s="5">
        <f t="shared" ref="E25:H25" si="23">SUM(E26:E26)</f>
        <v>12500000</v>
      </c>
      <c r="F25" s="5">
        <f>SUM(F26:F26)</f>
        <v>10625000</v>
      </c>
      <c r="G25" s="5">
        <f>SUM(G26:G26)</f>
        <v>0</v>
      </c>
      <c r="H25" s="5">
        <f t="shared" si="23"/>
        <v>0</v>
      </c>
      <c r="I25" s="15"/>
    </row>
    <row r="26" spans="1:9" s="21" customFormat="1" x14ac:dyDescent="0.25">
      <c r="A26" s="10" t="s">
        <v>8</v>
      </c>
      <c r="B26" s="20"/>
      <c r="C26" s="11">
        <v>12500000</v>
      </c>
      <c r="D26" s="11">
        <v>10625000</v>
      </c>
      <c r="E26" s="11">
        <v>12500000</v>
      </c>
      <c r="F26" s="11">
        <v>10625000</v>
      </c>
      <c r="G26" s="11">
        <f>SUM(G27:G28)</f>
        <v>0</v>
      </c>
      <c r="H26" s="11">
        <f>SUM(H27:H28)</f>
        <v>0</v>
      </c>
      <c r="I26" s="15"/>
    </row>
    <row r="27" spans="1:9" s="21" customFormat="1" ht="36" x14ac:dyDescent="0.25">
      <c r="A27" s="6" t="s">
        <v>8</v>
      </c>
      <c r="B27" s="15" t="s">
        <v>133</v>
      </c>
      <c r="C27" s="7">
        <v>10000000</v>
      </c>
      <c r="D27" s="7">
        <f>C27*0.85</f>
        <v>8500000</v>
      </c>
      <c r="E27" s="7">
        <v>12500000</v>
      </c>
      <c r="F27" s="7">
        <f>E27*0.85</f>
        <v>10625000</v>
      </c>
      <c r="G27" s="7">
        <f t="shared" ref="G27" si="24">E27-C27</f>
        <v>2500000</v>
      </c>
      <c r="H27" s="7">
        <f t="shared" ref="H27" si="25">F27-D27</f>
        <v>2125000</v>
      </c>
      <c r="I27" s="15" t="s">
        <v>136</v>
      </c>
    </row>
    <row r="28" spans="1:9" ht="24" x14ac:dyDescent="0.25">
      <c r="A28" s="6" t="s">
        <v>8</v>
      </c>
      <c r="B28" s="15" t="s">
        <v>132</v>
      </c>
      <c r="C28" s="7">
        <f>C26-C27</f>
        <v>2500000</v>
      </c>
      <c r="D28" s="7">
        <f t="shared" ref="D28" si="26">D26-D27</f>
        <v>2125000</v>
      </c>
      <c r="E28" s="7">
        <f t="shared" ref="E28" si="27">E26-E27</f>
        <v>0</v>
      </c>
      <c r="F28" s="7">
        <f t="shared" ref="F28" si="28">F26-F27</f>
        <v>0</v>
      </c>
      <c r="G28" s="7">
        <f t="shared" ref="G28:H28" si="29">E28-C28</f>
        <v>-2500000</v>
      </c>
      <c r="H28" s="7">
        <f t="shared" si="29"/>
        <v>-2125000</v>
      </c>
      <c r="I28" s="15"/>
    </row>
    <row r="29" spans="1:9" x14ac:dyDescent="0.25">
      <c r="A29" s="4" t="s">
        <v>39</v>
      </c>
      <c r="B29" s="19"/>
      <c r="C29" s="5">
        <f t="shared" ref="C29:H29" si="30">C30+C32</f>
        <v>37714257</v>
      </c>
      <c r="D29" s="5">
        <f t="shared" si="30"/>
        <v>32057118</v>
      </c>
      <c r="E29" s="5">
        <f t="shared" si="30"/>
        <v>37714257</v>
      </c>
      <c r="F29" s="5">
        <f t="shared" si="30"/>
        <v>32057118</v>
      </c>
      <c r="G29" s="5">
        <f t="shared" si="30"/>
        <v>0</v>
      </c>
      <c r="H29" s="5">
        <f t="shared" si="30"/>
        <v>0</v>
      </c>
      <c r="I29" s="15"/>
    </row>
    <row r="30" spans="1:9" s="21" customFormat="1" x14ac:dyDescent="0.25">
      <c r="A30" s="10" t="s">
        <v>9</v>
      </c>
      <c r="B30" s="20"/>
      <c r="C30" s="11">
        <v>15000000</v>
      </c>
      <c r="D30" s="11">
        <v>12750000</v>
      </c>
      <c r="E30" s="11">
        <v>5000000</v>
      </c>
      <c r="F30" s="11">
        <v>4250000</v>
      </c>
      <c r="G30" s="11">
        <f>G31</f>
        <v>-10000000</v>
      </c>
      <c r="H30" s="11">
        <f>H31</f>
        <v>-8500000</v>
      </c>
      <c r="I30" s="15"/>
    </row>
    <row r="31" spans="1:9" ht="36" x14ac:dyDescent="0.25">
      <c r="A31" s="6" t="s">
        <v>9</v>
      </c>
      <c r="B31" s="15" t="s">
        <v>132</v>
      </c>
      <c r="C31" s="7">
        <f>C30</f>
        <v>15000000</v>
      </c>
      <c r="D31" s="7">
        <f t="shared" ref="D31:F31" si="31">D30</f>
        <v>12750000</v>
      </c>
      <c r="E31" s="7">
        <f t="shared" si="31"/>
        <v>5000000</v>
      </c>
      <c r="F31" s="7">
        <f t="shared" si="31"/>
        <v>4250000</v>
      </c>
      <c r="G31" s="7">
        <f t="shared" ref="G31:H31" si="32">E31-C31</f>
        <v>-10000000</v>
      </c>
      <c r="H31" s="7">
        <f t="shared" si="32"/>
        <v>-8500000</v>
      </c>
      <c r="I31" s="15" t="s">
        <v>139</v>
      </c>
    </row>
    <row r="32" spans="1:9" s="21" customFormat="1" x14ac:dyDescent="0.25">
      <c r="A32" s="10" t="s">
        <v>10</v>
      </c>
      <c r="B32" s="20"/>
      <c r="C32" s="11">
        <v>22714257</v>
      </c>
      <c r="D32" s="11">
        <v>19307118</v>
      </c>
      <c r="E32" s="11">
        <v>32714257</v>
      </c>
      <c r="F32" s="11">
        <v>27807118</v>
      </c>
      <c r="G32" s="11">
        <f t="shared" ref="G32:H32" si="33">SUM(G33:G35)</f>
        <v>10000000</v>
      </c>
      <c r="H32" s="11">
        <f t="shared" si="33"/>
        <v>8500000</v>
      </c>
      <c r="I32" s="15"/>
    </row>
    <row r="33" spans="1:9" s="21" customFormat="1" ht="39.75" customHeight="1" x14ac:dyDescent="0.25">
      <c r="A33" s="6" t="s">
        <v>10</v>
      </c>
      <c r="B33" s="15" t="s">
        <v>133</v>
      </c>
      <c r="C33" s="7">
        <v>6000000</v>
      </c>
      <c r="D33" s="7">
        <f>C33*0.85</f>
        <v>5100000</v>
      </c>
      <c r="E33" s="7">
        <v>15000000</v>
      </c>
      <c r="F33" s="7">
        <f>E33*0.85</f>
        <v>12750000</v>
      </c>
      <c r="G33" s="7">
        <f t="shared" ref="G33:H35" si="34">E33-C33</f>
        <v>9000000</v>
      </c>
      <c r="H33" s="7">
        <f t="shared" si="34"/>
        <v>7650000</v>
      </c>
      <c r="I33" s="15" t="s">
        <v>136</v>
      </c>
    </row>
    <row r="34" spans="1:9" s="21" customFormat="1" ht="39.75" customHeight="1" x14ac:dyDescent="0.25">
      <c r="A34" s="6" t="s">
        <v>10</v>
      </c>
      <c r="B34" s="15" t="s">
        <v>134</v>
      </c>
      <c r="C34" s="7">
        <v>2000000</v>
      </c>
      <c r="D34" s="7">
        <f>C34*0.85</f>
        <v>1700000</v>
      </c>
      <c r="E34" s="7">
        <v>10000000</v>
      </c>
      <c r="F34" s="7">
        <f>E34*0.85</f>
        <v>8500000</v>
      </c>
      <c r="G34" s="7">
        <f t="shared" ref="G34" si="35">E34-C34</f>
        <v>8000000</v>
      </c>
      <c r="H34" s="7">
        <f t="shared" ref="H34" si="36">F34-D34</f>
        <v>6800000</v>
      </c>
      <c r="I34" s="15" t="s">
        <v>140</v>
      </c>
    </row>
    <row r="35" spans="1:9" s="21" customFormat="1" ht="24" x14ac:dyDescent="0.25">
      <c r="A35" s="6" t="s">
        <v>10</v>
      </c>
      <c r="B35" s="15" t="s">
        <v>132</v>
      </c>
      <c r="C35" s="7">
        <f t="shared" ref="C35" si="37">C32-C33-C34</f>
        <v>14714257</v>
      </c>
      <c r="D35" s="7">
        <f t="shared" ref="D35" si="38">D32-D33-D34</f>
        <v>12507118</v>
      </c>
      <c r="E35" s="7">
        <f t="shared" ref="E35" si="39">E32-E33-E34</f>
        <v>7714257</v>
      </c>
      <c r="F35" s="7">
        <f t="shared" ref="F35" si="40">F32-F33-F34</f>
        <v>6557118</v>
      </c>
      <c r="G35" s="7">
        <f t="shared" si="34"/>
        <v>-7000000</v>
      </c>
      <c r="H35" s="7">
        <f t="shared" si="34"/>
        <v>-5950000</v>
      </c>
      <c r="I35" s="15"/>
    </row>
    <row r="36" spans="1:9" x14ac:dyDescent="0.25">
      <c r="A36" s="4" t="s">
        <v>40</v>
      </c>
      <c r="B36" s="19"/>
      <c r="C36" s="5">
        <f t="shared" ref="C36:H36" si="41">C37+C39+C41+C43</f>
        <v>55928513</v>
      </c>
      <c r="D36" s="5">
        <f t="shared" si="41"/>
        <v>47539236</v>
      </c>
      <c r="E36" s="5">
        <f t="shared" si="41"/>
        <v>55928513</v>
      </c>
      <c r="F36" s="5">
        <f t="shared" si="41"/>
        <v>47539236</v>
      </c>
      <c r="G36" s="5">
        <f t="shared" si="41"/>
        <v>0</v>
      </c>
      <c r="H36" s="5">
        <f t="shared" si="41"/>
        <v>0</v>
      </c>
      <c r="I36" s="15"/>
    </row>
    <row r="37" spans="1:9" s="21" customFormat="1" x14ac:dyDescent="0.25">
      <c r="A37" s="10" t="s">
        <v>11</v>
      </c>
      <c r="B37" s="20"/>
      <c r="C37" s="11">
        <v>24500000</v>
      </c>
      <c r="D37" s="11">
        <v>20825000</v>
      </c>
      <c r="E37" s="11">
        <v>24500000</v>
      </c>
      <c r="F37" s="11">
        <v>20825000</v>
      </c>
      <c r="G37" s="11">
        <f>SUM(G38:G38)</f>
        <v>0</v>
      </c>
      <c r="H37" s="11">
        <f>SUM(H38:H38)</f>
        <v>0</v>
      </c>
      <c r="I37" s="15"/>
    </row>
    <row r="38" spans="1:9" ht="24" x14ac:dyDescent="0.25">
      <c r="A38" s="6" t="s">
        <v>11</v>
      </c>
      <c r="B38" s="15" t="s">
        <v>132</v>
      </c>
      <c r="C38" s="7">
        <f>C37</f>
        <v>24500000</v>
      </c>
      <c r="D38" s="7">
        <f t="shared" ref="D38:F38" si="42">D37</f>
        <v>20825000</v>
      </c>
      <c r="E38" s="7">
        <f t="shared" si="42"/>
        <v>24500000</v>
      </c>
      <c r="F38" s="7">
        <f t="shared" si="42"/>
        <v>20825000</v>
      </c>
      <c r="G38" s="7">
        <f t="shared" ref="G38:H38" si="43">E38-C38</f>
        <v>0</v>
      </c>
      <c r="H38" s="7">
        <f t="shared" si="43"/>
        <v>0</v>
      </c>
      <c r="I38" s="15"/>
    </row>
    <row r="39" spans="1:9" s="21" customFormat="1" x14ac:dyDescent="0.25">
      <c r="A39" s="10" t="s">
        <v>12</v>
      </c>
      <c r="B39" s="20"/>
      <c r="C39" s="11">
        <v>2500000</v>
      </c>
      <c r="D39" s="11">
        <v>2125000</v>
      </c>
      <c r="E39" s="11">
        <v>2500000</v>
      </c>
      <c r="F39" s="11">
        <v>2125000</v>
      </c>
      <c r="G39" s="11">
        <f t="shared" ref="G39:H39" si="44">SUM(G40:G40)</f>
        <v>0</v>
      </c>
      <c r="H39" s="11">
        <f t="shared" si="44"/>
        <v>0</v>
      </c>
      <c r="I39" s="15"/>
    </row>
    <row r="40" spans="1:9" ht="24" x14ac:dyDescent="0.25">
      <c r="A40" s="6" t="s">
        <v>12</v>
      </c>
      <c r="B40" s="15" t="s">
        <v>132</v>
      </c>
      <c r="C40" s="7">
        <f>C39</f>
        <v>2500000</v>
      </c>
      <c r="D40" s="7">
        <f t="shared" ref="D40:F40" si="45">D39</f>
        <v>2125000</v>
      </c>
      <c r="E40" s="7">
        <f t="shared" si="45"/>
        <v>2500000</v>
      </c>
      <c r="F40" s="7">
        <f t="shared" si="45"/>
        <v>2125000</v>
      </c>
      <c r="G40" s="7">
        <f t="shared" ref="G40:H40" si="46">E40-C40</f>
        <v>0</v>
      </c>
      <c r="H40" s="7">
        <f t="shared" si="46"/>
        <v>0</v>
      </c>
      <c r="I40" s="15"/>
    </row>
    <row r="41" spans="1:9" s="21" customFormat="1" x14ac:dyDescent="0.25">
      <c r="A41" s="10" t="s">
        <v>13</v>
      </c>
      <c r="B41" s="20"/>
      <c r="C41" s="11">
        <v>20500000</v>
      </c>
      <c r="D41" s="11">
        <v>17425000</v>
      </c>
      <c r="E41" s="11">
        <v>20500000</v>
      </c>
      <c r="F41" s="11">
        <v>17425000</v>
      </c>
      <c r="G41" s="11">
        <f>SUM(G42:G42)</f>
        <v>0</v>
      </c>
      <c r="H41" s="11">
        <f>SUM(H42:H42)</f>
        <v>0</v>
      </c>
      <c r="I41" s="15"/>
    </row>
    <row r="42" spans="1:9" ht="24" x14ac:dyDescent="0.25">
      <c r="A42" s="6" t="s">
        <v>13</v>
      </c>
      <c r="B42" s="15" t="s">
        <v>132</v>
      </c>
      <c r="C42" s="7">
        <f>C41</f>
        <v>20500000</v>
      </c>
      <c r="D42" s="7">
        <f t="shared" ref="D42:F42" si="47">D41</f>
        <v>17425000</v>
      </c>
      <c r="E42" s="7">
        <f t="shared" si="47"/>
        <v>20500000</v>
      </c>
      <c r="F42" s="7">
        <f t="shared" si="47"/>
        <v>17425000</v>
      </c>
      <c r="G42" s="7">
        <f t="shared" ref="G42:H42" si="48">E42-C42</f>
        <v>0</v>
      </c>
      <c r="H42" s="7">
        <f t="shared" si="48"/>
        <v>0</v>
      </c>
      <c r="I42" s="15"/>
    </row>
    <row r="43" spans="1:9" s="21" customFormat="1" x14ac:dyDescent="0.25">
      <c r="A43" s="10" t="s">
        <v>14</v>
      </c>
      <c r="B43" s="20"/>
      <c r="C43" s="11">
        <v>8428513</v>
      </c>
      <c r="D43" s="11">
        <v>7164236</v>
      </c>
      <c r="E43" s="11">
        <v>8428513</v>
      </c>
      <c r="F43" s="11">
        <v>7164236</v>
      </c>
      <c r="G43" s="11">
        <f t="shared" ref="G43:H43" si="49">SUM(G44:G46)</f>
        <v>0</v>
      </c>
      <c r="H43" s="11">
        <f t="shared" si="49"/>
        <v>0</v>
      </c>
      <c r="I43" s="15"/>
    </row>
    <row r="44" spans="1:9" s="21" customFormat="1" ht="36" x14ac:dyDescent="0.25">
      <c r="A44" s="6" t="s">
        <v>14</v>
      </c>
      <c r="B44" s="15" t="s">
        <v>133</v>
      </c>
      <c r="C44" s="7">
        <v>2000000</v>
      </c>
      <c r="D44" s="7">
        <f>C44*0.85</f>
        <v>1700000</v>
      </c>
      <c r="E44" s="7">
        <v>4800000</v>
      </c>
      <c r="F44" s="7">
        <f>E44*0.85</f>
        <v>4080000</v>
      </c>
      <c r="G44" s="7">
        <f t="shared" ref="G44:H46" si="50">E44-C44</f>
        <v>2800000</v>
      </c>
      <c r="H44" s="7">
        <f t="shared" si="50"/>
        <v>2380000</v>
      </c>
      <c r="I44" s="15" t="s">
        <v>136</v>
      </c>
    </row>
    <row r="45" spans="1:9" s="21" customFormat="1" ht="36" x14ac:dyDescent="0.25">
      <c r="A45" s="6" t="s">
        <v>14</v>
      </c>
      <c r="B45" s="15" t="s">
        <v>134</v>
      </c>
      <c r="C45" s="7">
        <v>2000000</v>
      </c>
      <c r="D45" s="7">
        <f>C45*0.85</f>
        <v>1700000</v>
      </c>
      <c r="E45" s="7">
        <v>1500000</v>
      </c>
      <c r="F45" s="7">
        <f>E45*0.85</f>
        <v>1275000</v>
      </c>
      <c r="G45" s="7">
        <f t="shared" ref="G45" si="51">E45-C45</f>
        <v>-500000</v>
      </c>
      <c r="H45" s="7">
        <f t="shared" ref="H45" si="52">F45-D45</f>
        <v>-425000</v>
      </c>
      <c r="I45" s="15" t="s">
        <v>141</v>
      </c>
    </row>
    <row r="46" spans="1:9" ht="24" x14ac:dyDescent="0.25">
      <c r="A46" s="6" t="s">
        <v>14</v>
      </c>
      <c r="B46" s="15" t="s">
        <v>132</v>
      </c>
      <c r="C46" s="7">
        <f t="shared" ref="C46" si="53">C43-C44-C45</f>
        <v>4428513</v>
      </c>
      <c r="D46" s="7">
        <f t="shared" ref="D46" si="54">D43-D44-D45</f>
        <v>3764236</v>
      </c>
      <c r="E46" s="7">
        <f t="shared" ref="E46" si="55">E43-E44-E45</f>
        <v>2128513</v>
      </c>
      <c r="F46" s="7">
        <f t="shared" ref="F46" si="56">F43-F44-F45</f>
        <v>1809236</v>
      </c>
      <c r="G46" s="7">
        <f t="shared" si="50"/>
        <v>-2300000</v>
      </c>
      <c r="H46" s="7">
        <f t="shared" si="50"/>
        <v>-1955000</v>
      </c>
      <c r="I46" s="15"/>
    </row>
    <row r="47" spans="1:9" x14ac:dyDescent="0.25">
      <c r="A47" s="4" t="s">
        <v>44</v>
      </c>
      <c r="B47" s="15"/>
      <c r="C47" s="5">
        <f t="shared" ref="C47:H47" si="57">C48+C52+C54+C57+C59+C61+C63</f>
        <v>108094232</v>
      </c>
      <c r="D47" s="5">
        <f t="shared" si="57"/>
        <v>91880097</v>
      </c>
      <c r="E47" s="5">
        <f t="shared" si="57"/>
        <v>108094232</v>
      </c>
      <c r="F47" s="5">
        <f t="shared" si="57"/>
        <v>91880097</v>
      </c>
      <c r="G47" s="5">
        <f t="shared" si="57"/>
        <v>0</v>
      </c>
      <c r="H47" s="5">
        <f t="shared" si="57"/>
        <v>0</v>
      </c>
      <c r="I47" s="15"/>
    </row>
    <row r="48" spans="1:9" s="21" customFormat="1" x14ac:dyDescent="0.25">
      <c r="A48" s="10" t="s">
        <v>15</v>
      </c>
      <c r="B48" s="15"/>
      <c r="C48" s="11">
        <v>9752000</v>
      </c>
      <c r="D48" s="11">
        <v>8289200</v>
      </c>
      <c r="E48" s="11">
        <v>9752000</v>
      </c>
      <c r="F48" s="11">
        <v>8289200</v>
      </c>
      <c r="G48" s="11">
        <f t="shared" ref="G48:H48" si="58">SUM(G49:G51)</f>
        <v>0</v>
      </c>
      <c r="H48" s="11">
        <f t="shared" si="58"/>
        <v>0</v>
      </c>
      <c r="I48" s="15"/>
    </row>
    <row r="49" spans="1:9" s="21" customFormat="1" ht="36" x14ac:dyDescent="0.25">
      <c r="A49" s="6" t="s">
        <v>15</v>
      </c>
      <c r="B49" s="15" t="s">
        <v>133</v>
      </c>
      <c r="C49" s="7">
        <v>3300000</v>
      </c>
      <c r="D49" s="7">
        <f>C49*0.85</f>
        <v>2805000</v>
      </c>
      <c r="E49" s="7">
        <v>1300000</v>
      </c>
      <c r="F49" s="7">
        <f>E49*0.85</f>
        <v>1105000</v>
      </c>
      <c r="G49" s="7">
        <f t="shared" ref="G49:H51" si="59">E49-C49</f>
        <v>-2000000</v>
      </c>
      <c r="H49" s="7">
        <f t="shared" si="59"/>
        <v>-1700000</v>
      </c>
      <c r="I49" s="15" t="s">
        <v>135</v>
      </c>
    </row>
    <row r="50" spans="1:9" s="21" customFormat="1" ht="24" x14ac:dyDescent="0.25">
      <c r="A50" s="6" t="s">
        <v>15</v>
      </c>
      <c r="B50" s="15" t="s">
        <v>134</v>
      </c>
      <c r="C50" s="7">
        <v>700000</v>
      </c>
      <c r="D50" s="7">
        <f>C50*0.85</f>
        <v>595000</v>
      </c>
      <c r="E50" s="7">
        <v>700000</v>
      </c>
      <c r="F50" s="7">
        <f>E50*0.85</f>
        <v>595000</v>
      </c>
      <c r="G50" s="7">
        <f t="shared" si="59"/>
        <v>0</v>
      </c>
      <c r="H50" s="7">
        <f t="shared" si="59"/>
        <v>0</v>
      </c>
      <c r="I50" s="15"/>
    </row>
    <row r="51" spans="1:9" s="21" customFormat="1" ht="24" x14ac:dyDescent="0.25">
      <c r="A51" s="6" t="s">
        <v>15</v>
      </c>
      <c r="B51" s="15" t="s">
        <v>132</v>
      </c>
      <c r="C51" s="7">
        <f t="shared" ref="C51" si="60">C48-C49-C50</f>
        <v>5752000</v>
      </c>
      <c r="D51" s="7">
        <f t="shared" ref="D51" si="61">D48-D49-D50</f>
        <v>4889200</v>
      </c>
      <c r="E51" s="7">
        <f t="shared" ref="E51" si="62">E48-E49-E50</f>
        <v>7752000</v>
      </c>
      <c r="F51" s="7">
        <f t="shared" ref="F51" si="63">F48-F49-F50</f>
        <v>6589200</v>
      </c>
      <c r="G51" s="7">
        <f t="shared" si="59"/>
        <v>2000000</v>
      </c>
      <c r="H51" s="7">
        <f t="shared" si="59"/>
        <v>1700000</v>
      </c>
      <c r="I51" s="15"/>
    </row>
    <row r="52" spans="1:9" s="21" customFormat="1" x14ac:dyDescent="0.25">
      <c r="A52" s="10" t="s">
        <v>16</v>
      </c>
      <c r="B52" s="15"/>
      <c r="C52" s="11">
        <v>18660000</v>
      </c>
      <c r="D52" s="11">
        <v>15861000</v>
      </c>
      <c r="E52" s="11">
        <v>18660000</v>
      </c>
      <c r="F52" s="11">
        <v>15861000</v>
      </c>
      <c r="G52" s="11">
        <f t="shared" ref="G52:H52" si="64">G53</f>
        <v>0</v>
      </c>
      <c r="H52" s="11">
        <f t="shared" si="64"/>
        <v>0</v>
      </c>
      <c r="I52" s="15"/>
    </row>
    <row r="53" spans="1:9" s="21" customFormat="1" ht="24" x14ac:dyDescent="0.25">
      <c r="A53" s="6" t="s">
        <v>16</v>
      </c>
      <c r="B53" s="15" t="s">
        <v>132</v>
      </c>
      <c r="C53" s="7">
        <f>C52</f>
        <v>18660000</v>
      </c>
      <c r="D53" s="7">
        <f t="shared" ref="D53:E53" si="65">D52</f>
        <v>15861000</v>
      </c>
      <c r="E53" s="7">
        <f t="shared" si="65"/>
        <v>18660000</v>
      </c>
      <c r="F53" s="7">
        <f>F52</f>
        <v>15861000</v>
      </c>
      <c r="G53" s="7">
        <f t="shared" ref="G53:H53" si="66">E53-C53</f>
        <v>0</v>
      </c>
      <c r="H53" s="7">
        <f t="shared" si="66"/>
        <v>0</v>
      </c>
      <c r="I53" s="15"/>
    </row>
    <row r="54" spans="1:9" s="21" customFormat="1" x14ac:dyDescent="0.25">
      <c r="A54" s="10" t="s">
        <v>17</v>
      </c>
      <c r="B54" s="15"/>
      <c r="C54" s="11">
        <v>3090000</v>
      </c>
      <c r="D54" s="11">
        <v>2626500</v>
      </c>
      <c r="E54" s="11">
        <v>3090000</v>
      </c>
      <c r="F54" s="11">
        <v>2626500</v>
      </c>
      <c r="G54" s="11">
        <f t="shared" ref="G54:H54" si="67">SUM(G55:G56)</f>
        <v>0</v>
      </c>
      <c r="H54" s="11">
        <f t="shared" si="67"/>
        <v>0</v>
      </c>
      <c r="I54" s="15"/>
    </row>
    <row r="55" spans="1:9" s="21" customFormat="1" ht="24" x14ac:dyDescent="0.25">
      <c r="A55" s="6" t="s">
        <v>17</v>
      </c>
      <c r="B55" s="15" t="s">
        <v>133</v>
      </c>
      <c r="C55" s="7">
        <v>0</v>
      </c>
      <c r="D55" s="7">
        <f>C55*0.85</f>
        <v>0</v>
      </c>
      <c r="E55" s="7">
        <v>250000</v>
      </c>
      <c r="F55" s="7">
        <f>E55*0.85</f>
        <v>212500</v>
      </c>
      <c r="G55" s="7">
        <f t="shared" ref="G55:H56" si="68">E55-C55</f>
        <v>250000</v>
      </c>
      <c r="H55" s="7">
        <f t="shared" si="68"/>
        <v>212500</v>
      </c>
      <c r="I55" s="15" t="s">
        <v>142</v>
      </c>
    </row>
    <row r="56" spans="1:9" s="21" customFormat="1" ht="24" x14ac:dyDescent="0.25">
      <c r="A56" s="6" t="s">
        <v>17</v>
      </c>
      <c r="B56" s="15" t="s">
        <v>132</v>
      </c>
      <c r="C56" s="7">
        <f>C54-C55</f>
        <v>3090000</v>
      </c>
      <c r="D56" s="7">
        <f t="shared" ref="D56" si="69">D54-D55</f>
        <v>2626500</v>
      </c>
      <c r="E56" s="7">
        <f t="shared" ref="E56" si="70">E54-E55</f>
        <v>2840000</v>
      </c>
      <c r="F56" s="7">
        <f t="shared" ref="F56" si="71">F54-F55</f>
        <v>2414000</v>
      </c>
      <c r="G56" s="7">
        <f t="shared" si="68"/>
        <v>-250000</v>
      </c>
      <c r="H56" s="7">
        <f t="shared" si="68"/>
        <v>-212500</v>
      </c>
      <c r="I56" s="15"/>
    </row>
    <row r="57" spans="1:9" s="21" customFormat="1" x14ac:dyDescent="0.25">
      <c r="A57" s="10" t="s">
        <v>18</v>
      </c>
      <c r="B57" s="15"/>
      <c r="C57" s="11">
        <v>8248000</v>
      </c>
      <c r="D57" s="11">
        <v>7010800</v>
      </c>
      <c r="E57" s="11">
        <v>8248000</v>
      </c>
      <c r="F57" s="11">
        <v>7010800</v>
      </c>
      <c r="G57" s="11">
        <f t="shared" ref="G57:H57" si="72">G58</f>
        <v>0</v>
      </c>
      <c r="H57" s="11">
        <f t="shared" si="72"/>
        <v>0</v>
      </c>
      <c r="I57" s="15"/>
    </row>
    <row r="58" spans="1:9" s="21" customFormat="1" ht="24" x14ac:dyDescent="0.25">
      <c r="A58" s="6" t="s">
        <v>18</v>
      </c>
      <c r="B58" s="15" t="s">
        <v>132</v>
      </c>
      <c r="C58" s="7">
        <f>C57</f>
        <v>8248000</v>
      </c>
      <c r="D58" s="7">
        <f t="shared" ref="D58:F58" si="73">D57</f>
        <v>7010800</v>
      </c>
      <c r="E58" s="7">
        <f t="shared" si="73"/>
        <v>8248000</v>
      </c>
      <c r="F58" s="7">
        <f t="shared" si="73"/>
        <v>7010800</v>
      </c>
      <c r="G58" s="7">
        <f t="shared" ref="G58:H58" si="74">E58-C58</f>
        <v>0</v>
      </c>
      <c r="H58" s="7">
        <f t="shared" si="74"/>
        <v>0</v>
      </c>
      <c r="I58" s="15"/>
    </row>
    <row r="59" spans="1:9" s="21" customFormat="1" x14ac:dyDescent="0.25">
      <c r="A59" s="10" t="s">
        <v>19</v>
      </c>
      <c r="B59" s="15"/>
      <c r="C59" s="11">
        <v>1000000</v>
      </c>
      <c r="D59" s="11">
        <v>850000</v>
      </c>
      <c r="E59" s="11">
        <v>1000000</v>
      </c>
      <c r="F59" s="11">
        <v>850000</v>
      </c>
      <c r="G59" s="11">
        <f>SUM(G60:G60)</f>
        <v>0</v>
      </c>
      <c r="H59" s="11">
        <f>SUM(H60:H60)</f>
        <v>0</v>
      </c>
      <c r="I59" s="15"/>
    </row>
    <row r="60" spans="1:9" s="21" customFormat="1" ht="33" customHeight="1" x14ac:dyDescent="0.25">
      <c r="A60" s="6" t="s">
        <v>19</v>
      </c>
      <c r="B60" s="15" t="s">
        <v>132</v>
      </c>
      <c r="C60" s="7">
        <f>C59</f>
        <v>1000000</v>
      </c>
      <c r="D60" s="7">
        <f t="shared" ref="D60:F60" si="75">D59</f>
        <v>850000</v>
      </c>
      <c r="E60" s="7">
        <f t="shared" si="75"/>
        <v>1000000</v>
      </c>
      <c r="F60" s="7">
        <f t="shared" si="75"/>
        <v>850000</v>
      </c>
      <c r="G60" s="7">
        <f t="shared" ref="G60:H60" si="76">E60-C60</f>
        <v>0</v>
      </c>
      <c r="H60" s="7">
        <f t="shared" si="76"/>
        <v>0</v>
      </c>
      <c r="I60" s="15"/>
    </row>
    <row r="61" spans="1:9" s="21" customFormat="1" x14ac:dyDescent="0.25">
      <c r="A61" s="10" t="s">
        <v>20</v>
      </c>
      <c r="B61" s="15"/>
      <c r="C61" s="11">
        <v>64550000</v>
      </c>
      <c r="D61" s="11">
        <v>54867500</v>
      </c>
      <c r="E61" s="11">
        <v>64550000</v>
      </c>
      <c r="F61" s="11">
        <v>54867500</v>
      </c>
      <c r="G61" s="11">
        <f>SUM(G62:G62)</f>
        <v>0</v>
      </c>
      <c r="H61" s="11">
        <f>SUM(H62:H62)</f>
        <v>0</v>
      </c>
      <c r="I61" s="15"/>
    </row>
    <row r="62" spans="1:9" s="21" customFormat="1" ht="24" x14ac:dyDescent="0.25">
      <c r="A62" s="6" t="s">
        <v>20</v>
      </c>
      <c r="B62" s="15" t="s">
        <v>132</v>
      </c>
      <c r="C62" s="7">
        <f>C61</f>
        <v>64550000</v>
      </c>
      <c r="D62" s="7">
        <f t="shared" ref="D62:F62" si="77">D61</f>
        <v>54867500</v>
      </c>
      <c r="E62" s="7">
        <f t="shared" si="77"/>
        <v>64550000</v>
      </c>
      <c r="F62" s="7">
        <f t="shared" si="77"/>
        <v>54867500</v>
      </c>
      <c r="G62" s="7">
        <f t="shared" ref="G62:H62" si="78">E62-C62</f>
        <v>0</v>
      </c>
      <c r="H62" s="7">
        <f t="shared" si="78"/>
        <v>0</v>
      </c>
      <c r="I62" s="15"/>
    </row>
    <row r="63" spans="1:9" s="21" customFormat="1" x14ac:dyDescent="0.25">
      <c r="A63" s="10" t="s">
        <v>21</v>
      </c>
      <c r="B63" s="15"/>
      <c r="C63" s="11">
        <v>2794232</v>
      </c>
      <c r="D63" s="11">
        <v>2375097</v>
      </c>
      <c r="E63" s="11">
        <v>2794232</v>
      </c>
      <c r="F63" s="11">
        <v>2375097</v>
      </c>
      <c r="G63" s="11">
        <f t="shared" ref="G63:H63" si="79">G64</f>
        <v>0</v>
      </c>
      <c r="H63" s="11">
        <f t="shared" si="79"/>
        <v>0</v>
      </c>
      <c r="I63" s="15"/>
    </row>
    <row r="64" spans="1:9" s="21" customFormat="1" ht="24" x14ac:dyDescent="0.25">
      <c r="A64" s="6" t="s">
        <v>21</v>
      </c>
      <c r="B64" s="15" t="s">
        <v>132</v>
      </c>
      <c r="C64" s="7">
        <f>C63</f>
        <v>2794232</v>
      </c>
      <c r="D64" s="7">
        <f t="shared" ref="D64:F64" si="80">D63</f>
        <v>2375097</v>
      </c>
      <c r="E64" s="7">
        <f t="shared" si="80"/>
        <v>2794232</v>
      </c>
      <c r="F64" s="7">
        <f t="shared" si="80"/>
        <v>2375097</v>
      </c>
      <c r="G64" s="7">
        <f t="shared" ref="G64:H64" si="81">E64-C64</f>
        <v>0</v>
      </c>
      <c r="H64" s="7">
        <f t="shared" si="81"/>
        <v>0</v>
      </c>
      <c r="I64" s="15"/>
    </row>
    <row r="65" spans="1:12" x14ac:dyDescent="0.25">
      <c r="A65" s="4" t="s">
        <v>41</v>
      </c>
      <c r="B65" s="15"/>
      <c r="C65" s="5">
        <f t="shared" ref="C65:H65" si="82">C66+C68</f>
        <v>76301517</v>
      </c>
      <c r="D65" s="5">
        <f t="shared" si="82"/>
        <v>64856289</v>
      </c>
      <c r="E65" s="5">
        <f t="shared" si="82"/>
        <v>76301517</v>
      </c>
      <c r="F65" s="5">
        <f t="shared" si="82"/>
        <v>64856289</v>
      </c>
      <c r="G65" s="5">
        <f t="shared" si="82"/>
        <v>0</v>
      </c>
      <c r="H65" s="5">
        <f t="shared" si="82"/>
        <v>0</v>
      </c>
      <c r="I65" s="15"/>
    </row>
    <row r="66" spans="1:12" s="21" customFormat="1" x14ac:dyDescent="0.25">
      <c r="A66" s="10" t="s">
        <v>22</v>
      </c>
      <c r="B66" s="20"/>
      <c r="C66" s="11">
        <v>34612023</v>
      </c>
      <c r="D66" s="11">
        <v>29420219</v>
      </c>
      <c r="E66" s="11">
        <v>34612023</v>
      </c>
      <c r="F66" s="11">
        <v>29420219</v>
      </c>
      <c r="G66" s="11">
        <f>SUM(G67:G67)</f>
        <v>0</v>
      </c>
      <c r="H66" s="11">
        <f>SUM(H67:H67)</f>
        <v>0</v>
      </c>
      <c r="I66" s="15"/>
    </row>
    <row r="67" spans="1:12" ht="24" x14ac:dyDescent="0.25">
      <c r="A67" s="6" t="s">
        <v>22</v>
      </c>
      <c r="B67" s="15" t="s">
        <v>133</v>
      </c>
      <c r="C67" s="7">
        <f>C66</f>
        <v>34612023</v>
      </c>
      <c r="D67" s="7">
        <f t="shared" ref="D67:F67" si="83">D66</f>
        <v>29420219</v>
      </c>
      <c r="E67" s="7">
        <f t="shared" si="83"/>
        <v>34612023</v>
      </c>
      <c r="F67" s="7">
        <f t="shared" si="83"/>
        <v>29420219</v>
      </c>
      <c r="G67" s="7">
        <f t="shared" ref="G67:H67" si="84">E67-C67</f>
        <v>0</v>
      </c>
      <c r="H67" s="7">
        <f t="shared" si="84"/>
        <v>0</v>
      </c>
      <c r="I67" s="15"/>
      <c r="L67" s="13"/>
    </row>
    <row r="68" spans="1:12" s="21" customFormat="1" x14ac:dyDescent="0.25">
      <c r="A68" s="10" t="s">
        <v>23</v>
      </c>
      <c r="B68" s="20"/>
      <c r="C68" s="11">
        <v>41689494</v>
      </c>
      <c r="D68" s="11">
        <v>35436070</v>
      </c>
      <c r="E68" s="11">
        <v>41689494</v>
      </c>
      <c r="F68" s="11">
        <v>35436070</v>
      </c>
      <c r="G68" s="11">
        <f>SUM(G69:G69)</f>
        <v>0</v>
      </c>
      <c r="H68" s="11">
        <f>SUM(H69:H69)</f>
        <v>0</v>
      </c>
      <c r="I68" s="15"/>
    </row>
    <row r="69" spans="1:12" ht="24" x14ac:dyDescent="0.25">
      <c r="A69" s="6" t="s">
        <v>23</v>
      </c>
      <c r="B69" s="15" t="s">
        <v>134</v>
      </c>
      <c r="C69" s="7">
        <f>C68</f>
        <v>41689494</v>
      </c>
      <c r="D69" s="7">
        <f t="shared" ref="D69:F69" si="85">D68</f>
        <v>35436070</v>
      </c>
      <c r="E69" s="7">
        <f t="shared" si="85"/>
        <v>41689494</v>
      </c>
      <c r="F69" s="7">
        <f t="shared" si="85"/>
        <v>35436070</v>
      </c>
      <c r="G69" s="7">
        <f t="shared" ref="G69:H69" si="86">E69-C69</f>
        <v>0</v>
      </c>
      <c r="H69" s="7">
        <f t="shared" si="86"/>
        <v>0</v>
      </c>
      <c r="I69" s="15"/>
    </row>
    <row r="70" spans="1:12" x14ac:dyDescent="0.25">
      <c r="A70" s="4" t="s">
        <v>42</v>
      </c>
      <c r="B70" s="15"/>
      <c r="C70" s="5">
        <f t="shared" ref="C70" si="87">SUM(C71:C71)</f>
        <v>2287172</v>
      </c>
      <c r="D70" s="5">
        <f>SUM(D71:D71)</f>
        <v>1944096</v>
      </c>
      <c r="E70" s="5">
        <f t="shared" ref="E70:H70" si="88">SUM(E71:E71)</f>
        <v>2287172</v>
      </c>
      <c r="F70" s="5">
        <f t="shared" si="88"/>
        <v>1944096</v>
      </c>
      <c r="G70" s="5">
        <f t="shared" si="88"/>
        <v>0</v>
      </c>
      <c r="H70" s="5">
        <f t="shared" si="88"/>
        <v>0</v>
      </c>
      <c r="I70" s="15"/>
    </row>
    <row r="71" spans="1:12" s="21" customFormat="1" x14ac:dyDescent="0.25">
      <c r="A71" s="10" t="s">
        <v>24</v>
      </c>
      <c r="B71" s="20"/>
      <c r="C71" s="11">
        <v>2287172</v>
      </c>
      <c r="D71" s="11">
        <v>1944096</v>
      </c>
      <c r="E71" s="11">
        <v>2287172</v>
      </c>
      <c r="F71" s="11">
        <v>1944096</v>
      </c>
      <c r="G71" s="11">
        <f>SUM(G72:G72)</f>
        <v>0</v>
      </c>
      <c r="H71" s="11">
        <f>SUM(H72:H72)</f>
        <v>0</v>
      </c>
      <c r="I71" s="15"/>
    </row>
    <row r="72" spans="1:12" ht="24" x14ac:dyDescent="0.25">
      <c r="A72" s="6" t="s">
        <v>24</v>
      </c>
      <c r="B72" s="15" t="s">
        <v>132</v>
      </c>
      <c r="C72" s="7">
        <f>C71</f>
        <v>2287172</v>
      </c>
      <c r="D72" s="7">
        <f t="shared" ref="D72:F72" si="89">D71</f>
        <v>1944096</v>
      </c>
      <c r="E72" s="7">
        <f t="shared" si="89"/>
        <v>2287172</v>
      </c>
      <c r="F72" s="7">
        <f t="shared" si="89"/>
        <v>1944096</v>
      </c>
      <c r="G72" s="7">
        <f t="shared" ref="G72:H72" si="90">E72-C72</f>
        <v>0</v>
      </c>
      <c r="H72" s="7">
        <f t="shared" si="90"/>
        <v>0</v>
      </c>
      <c r="I72" s="15"/>
    </row>
    <row r="73" spans="1:12" x14ac:dyDescent="0.25">
      <c r="A73" s="4" t="s">
        <v>43</v>
      </c>
      <c r="B73" s="15"/>
      <c r="C73" s="5">
        <f t="shared" ref="C73" si="91">SUM(C74:C74)</f>
        <v>5622879</v>
      </c>
      <c r="D73" s="5">
        <f>SUM(D74:D74)</f>
        <v>4779447</v>
      </c>
      <c r="E73" s="5">
        <f t="shared" ref="E73:H73" si="92">SUM(E74:E74)</f>
        <v>5622879</v>
      </c>
      <c r="F73" s="5">
        <f t="shared" si="92"/>
        <v>4779447</v>
      </c>
      <c r="G73" s="5">
        <f t="shared" si="92"/>
        <v>0</v>
      </c>
      <c r="H73" s="5">
        <f t="shared" si="92"/>
        <v>0</v>
      </c>
      <c r="I73" s="15"/>
    </row>
    <row r="74" spans="1:12" s="21" customFormat="1" x14ac:dyDescent="0.25">
      <c r="A74" s="10" t="s">
        <v>25</v>
      </c>
      <c r="B74" s="20"/>
      <c r="C74" s="11">
        <v>5622879</v>
      </c>
      <c r="D74" s="11">
        <v>4779447</v>
      </c>
      <c r="E74" s="11">
        <v>5622879</v>
      </c>
      <c r="F74" s="11">
        <v>4779447</v>
      </c>
      <c r="G74" s="11">
        <f>SUM(G75:G75)</f>
        <v>0</v>
      </c>
      <c r="H74" s="11">
        <f>SUM(H75:H75)</f>
        <v>0</v>
      </c>
      <c r="I74" s="15"/>
    </row>
    <row r="75" spans="1:12" ht="24" x14ac:dyDescent="0.25">
      <c r="A75" s="6" t="s">
        <v>25</v>
      </c>
      <c r="B75" s="15" t="s">
        <v>132</v>
      </c>
      <c r="C75" s="7">
        <f>C74</f>
        <v>5622879</v>
      </c>
      <c r="D75" s="7">
        <f t="shared" ref="D75:F75" si="93">D74</f>
        <v>4779447</v>
      </c>
      <c r="E75" s="7">
        <f t="shared" si="93"/>
        <v>5622879</v>
      </c>
      <c r="F75" s="7">
        <f t="shared" si="93"/>
        <v>4779447</v>
      </c>
      <c r="G75" s="7">
        <f t="shared" ref="G75:H75" si="94">E75-C75</f>
        <v>0</v>
      </c>
      <c r="H75" s="7">
        <f t="shared" si="94"/>
        <v>0</v>
      </c>
      <c r="I75" s="15"/>
    </row>
    <row r="76" spans="1:12" x14ac:dyDescent="0.25">
      <c r="A76" s="8" t="s">
        <v>26</v>
      </c>
      <c r="B76" s="23"/>
      <c r="C76" s="9">
        <f t="shared" ref="C76:H76" si="95">C2+C13+C25+C29+C36+C47+C65+C70+C73</f>
        <v>426065900</v>
      </c>
      <c r="D76" s="9">
        <f t="shared" si="95"/>
        <v>362156013</v>
      </c>
      <c r="E76" s="9">
        <f t="shared" si="95"/>
        <v>426065900</v>
      </c>
      <c r="F76" s="9">
        <f t="shared" si="95"/>
        <v>362156013</v>
      </c>
      <c r="G76" s="9">
        <f t="shared" si="95"/>
        <v>0</v>
      </c>
      <c r="H76" s="9">
        <f t="shared" si="95"/>
        <v>0</v>
      </c>
      <c r="I76" s="15"/>
    </row>
    <row r="77" spans="1:12" x14ac:dyDescent="0.25">
      <c r="A77" s="10" t="s">
        <v>33</v>
      </c>
      <c r="B77" s="10"/>
      <c r="C77" s="11">
        <f>C2+C13+C25+C29+C36+C65+C73</f>
        <v>315684496</v>
      </c>
      <c r="D77" s="11">
        <f t="shared" ref="D77:H77" si="96">D2+D13+D25+D29+D36+D65+D73</f>
        <v>268331820</v>
      </c>
      <c r="E77" s="11">
        <f t="shared" si="96"/>
        <v>315684496</v>
      </c>
      <c r="F77" s="11">
        <f t="shared" si="96"/>
        <v>268331820</v>
      </c>
      <c r="G77" s="11">
        <f t="shared" si="96"/>
        <v>0</v>
      </c>
      <c r="H77" s="11">
        <f t="shared" si="96"/>
        <v>0</v>
      </c>
      <c r="I77" s="16"/>
    </row>
    <row r="78" spans="1:12" x14ac:dyDescent="0.25">
      <c r="A78" s="10" t="s">
        <v>34</v>
      </c>
      <c r="B78" s="10"/>
      <c r="C78" s="11">
        <f>C47+C70</f>
        <v>110381404</v>
      </c>
      <c r="D78" s="11">
        <f t="shared" ref="D78:H78" si="97">D47+D70</f>
        <v>93824193</v>
      </c>
      <c r="E78" s="11">
        <f t="shared" si="97"/>
        <v>110381404</v>
      </c>
      <c r="F78" s="11">
        <f t="shared" si="97"/>
        <v>93824193</v>
      </c>
      <c r="G78" s="11">
        <f t="shared" si="97"/>
        <v>0</v>
      </c>
      <c r="H78" s="11">
        <f t="shared" si="97"/>
        <v>0</v>
      </c>
      <c r="I78" s="16"/>
    </row>
    <row r="79" spans="1:12" ht="36" x14ac:dyDescent="0.25">
      <c r="A79" s="10" t="s">
        <v>145</v>
      </c>
      <c r="B79" s="26" t="s">
        <v>133</v>
      </c>
      <c r="C79" s="12">
        <f>C83+C87</f>
        <v>65412023</v>
      </c>
      <c r="D79" s="12">
        <f t="shared" ref="D79:F79" si="98">D83+D87</f>
        <v>55600219</v>
      </c>
      <c r="E79" s="12">
        <f t="shared" si="98"/>
        <v>77762023</v>
      </c>
      <c r="F79" s="12">
        <f t="shared" si="98"/>
        <v>66097719</v>
      </c>
      <c r="G79" s="12">
        <f t="shared" ref="G79" si="99">E79-C79</f>
        <v>12350000</v>
      </c>
      <c r="H79" s="12">
        <f t="shared" ref="H79" si="100">F79-D79</f>
        <v>10497500</v>
      </c>
      <c r="I79" s="16"/>
    </row>
    <row r="80" spans="1:12" ht="24" x14ac:dyDescent="0.25">
      <c r="A80" s="10"/>
      <c r="B80" s="26" t="s">
        <v>134</v>
      </c>
      <c r="C80" s="12">
        <f>C84+C88</f>
        <v>50889494</v>
      </c>
      <c r="D80" s="12">
        <f t="shared" ref="D80:F80" si="101">D84+D88</f>
        <v>43256070</v>
      </c>
      <c r="E80" s="12">
        <f t="shared" si="101"/>
        <v>58389494</v>
      </c>
      <c r="F80" s="12">
        <f t="shared" si="101"/>
        <v>49631070</v>
      </c>
      <c r="G80" s="12">
        <f t="shared" ref="G80" si="102">E80-C80</f>
        <v>7500000</v>
      </c>
      <c r="H80" s="12">
        <f t="shared" ref="H80" si="103">F80-D80</f>
        <v>6375000</v>
      </c>
      <c r="I80" s="16"/>
    </row>
    <row r="81" spans="1:9" x14ac:dyDescent="0.25">
      <c r="B81" s="3"/>
      <c r="I81" s="16"/>
    </row>
    <row r="82" spans="1:9" ht="24" x14ac:dyDescent="0.25">
      <c r="B82" s="17" t="s">
        <v>143</v>
      </c>
      <c r="C82" s="25">
        <f>C83+C84</f>
        <v>112301517</v>
      </c>
      <c r="D82" s="25">
        <f t="shared" ref="D82:H82" si="104">D83+D84</f>
        <v>95456289</v>
      </c>
      <c r="E82" s="25">
        <f t="shared" si="104"/>
        <v>133901517</v>
      </c>
      <c r="F82" s="25">
        <f t="shared" si="104"/>
        <v>113816289</v>
      </c>
      <c r="G82" s="25">
        <f t="shared" si="104"/>
        <v>21600000</v>
      </c>
      <c r="H82" s="25">
        <f t="shared" si="104"/>
        <v>18360000</v>
      </c>
    </row>
    <row r="83" spans="1:9" ht="24" x14ac:dyDescent="0.25">
      <c r="A83" s="16"/>
      <c r="B83" s="15" t="s">
        <v>133</v>
      </c>
      <c r="C83" s="7">
        <f>C6+C10+C15+C27+C33+C44+C67</f>
        <v>62112023</v>
      </c>
      <c r="D83" s="7">
        <f t="shared" ref="D83:F83" si="105">D6+D10+D15+D27+D33+D44+D67</f>
        <v>52795219</v>
      </c>
      <c r="E83" s="7">
        <f t="shared" si="105"/>
        <v>76212023</v>
      </c>
      <c r="F83" s="7">
        <f t="shared" si="105"/>
        <v>64780219</v>
      </c>
      <c r="G83" s="7">
        <f t="shared" ref="G83" si="106">E83-C83</f>
        <v>14100000</v>
      </c>
      <c r="H83" s="7">
        <f t="shared" ref="H83" si="107">F83-D83</f>
        <v>11985000</v>
      </c>
      <c r="I83" s="27"/>
    </row>
    <row r="84" spans="1:9" ht="24" x14ac:dyDescent="0.25">
      <c r="A84" s="16"/>
      <c r="B84" s="15" t="s">
        <v>134</v>
      </c>
      <c r="C84" s="7">
        <f>C7+C11+C34+C45+C69</f>
        <v>50189494</v>
      </c>
      <c r="D84" s="7">
        <f t="shared" ref="D84:F84" si="108">D7+D11+D34+D45+D69</f>
        <v>42661070</v>
      </c>
      <c r="E84" s="7">
        <f t="shared" si="108"/>
        <v>57689494</v>
      </c>
      <c r="F84" s="7">
        <f t="shared" si="108"/>
        <v>49036070</v>
      </c>
      <c r="G84" s="7">
        <f t="shared" ref="G84" si="109">E84-C84</f>
        <v>7500000</v>
      </c>
      <c r="H84" s="7">
        <f t="shared" ref="H84" si="110">F84-D84</f>
        <v>6375000</v>
      </c>
      <c r="I84" s="16"/>
    </row>
    <row r="85" spans="1:9" x14ac:dyDescent="0.25">
      <c r="A85" s="16"/>
      <c r="C85" s="16"/>
      <c r="D85" s="16"/>
      <c r="E85" s="16"/>
      <c r="F85" s="16"/>
      <c r="G85" s="16"/>
      <c r="H85" s="16"/>
      <c r="I85" s="16"/>
    </row>
    <row r="86" spans="1:9" ht="24" x14ac:dyDescent="0.25">
      <c r="A86" s="16"/>
      <c r="B86" s="17" t="s">
        <v>144</v>
      </c>
      <c r="C86" s="25">
        <f>C87+C88</f>
        <v>4000000</v>
      </c>
      <c r="D86" s="25">
        <f t="shared" ref="D86" si="111">D87+D88</f>
        <v>3400000</v>
      </c>
      <c r="E86" s="25">
        <f t="shared" ref="E86" si="112">E87+E88</f>
        <v>2250000</v>
      </c>
      <c r="F86" s="25">
        <f t="shared" ref="F86" si="113">F87+F88</f>
        <v>1912500</v>
      </c>
      <c r="G86" s="25">
        <f t="shared" ref="G86" si="114">G87+G88</f>
        <v>-1750000</v>
      </c>
      <c r="H86" s="25">
        <f t="shared" ref="H86" si="115">H87+H88</f>
        <v>-1487500</v>
      </c>
      <c r="I86" s="16"/>
    </row>
    <row r="87" spans="1:9" ht="24" x14ac:dyDescent="0.25">
      <c r="A87" s="16"/>
      <c r="B87" s="15" t="s">
        <v>133</v>
      </c>
      <c r="C87" s="7">
        <f>C49+C55</f>
        <v>3300000</v>
      </c>
      <c r="D87" s="7">
        <f t="shared" ref="D87:F87" si="116">D49+D55</f>
        <v>2805000</v>
      </c>
      <c r="E87" s="7">
        <f t="shared" si="116"/>
        <v>1550000</v>
      </c>
      <c r="F87" s="7">
        <f t="shared" si="116"/>
        <v>1317500</v>
      </c>
      <c r="G87" s="7">
        <f t="shared" ref="G87:G88" si="117">E87-C87</f>
        <v>-1750000</v>
      </c>
      <c r="H87" s="7">
        <f t="shared" ref="H87:H88" si="118">F87-D87</f>
        <v>-1487500</v>
      </c>
      <c r="I87" s="16"/>
    </row>
    <row r="88" spans="1:9" ht="24" x14ac:dyDescent="0.25">
      <c r="A88" s="16"/>
      <c r="B88" s="15" t="s">
        <v>134</v>
      </c>
      <c r="C88" s="7">
        <f>C50</f>
        <v>700000</v>
      </c>
      <c r="D88" s="7">
        <f t="shared" ref="D88:F88" si="119">D50</f>
        <v>595000</v>
      </c>
      <c r="E88" s="7">
        <f t="shared" si="119"/>
        <v>700000</v>
      </c>
      <c r="F88" s="7">
        <f t="shared" si="119"/>
        <v>595000</v>
      </c>
      <c r="G88" s="7">
        <f t="shared" si="117"/>
        <v>0</v>
      </c>
      <c r="H88" s="7">
        <f t="shared" si="118"/>
        <v>0</v>
      </c>
      <c r="I88" s="16"/>
    </row>
    <row r="89" spans="1:9" x14ac:dyDescent="0.25">
      <c r="A89" s="16"/>
      <c r="C89" s="16"/>
      <c r="D89" s="16"/>
      <c r="E89" s="16"/>
      <c r="F89" s="16"/>
      <c r="G89" s="16"/>
      <c r="H89" s="16"/>
      <c r="I89" s="16"/>
    </row>
  </sheetData>
  <autoFilter ref="A1:I80" xr:uid="{B06BE29F-419F-4AEF-A2F9-4747B9CB58D5}"/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Προτεραιότητες_ΕΣ</vt:lpstr>
      <vt:lpstr>Διάσταση1-Πεδία Παρέμβασης</vt:lpstr>
      <vt:lpstr>Διάσταση3-εδαφική εστίαση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2024-12-13T15:35:41Z</dcterms:created>
  <dcterms:modified xsi:type="dcterms:W3CDTF">2025-03-21T12:47:50Z</dcterms:modified>
</cp:coreProperties>
</file>