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attiki-server\ΜΟΝΑΔΑ Α\ΕΣΠΑ 2014 - 2020\ΕΠ 2014_2020\ΕΠΟΜΕΝΗ ΑΝΑΘΕΩΡΗΣΗ 2023\ΠΡΟΣ ΕΥΣΣΑΕ\Προς αποστολή\"/>
    </mc:Choice>
  </mc:AlternateContent>
  <bookViews>
    <workbookView xWindow="15" yWindow="195" windowWidth="27645" windowHeight="12360" firstSheet="1" activeTab="1"/>
  </bookViews>
  <sheets>
    <sheet name="Export Summary" sheetId="1" r:id="rId1"/>
    <sheet name="ΕΠΙΧΕΙΡΗΣΙΑΚΟΙ ΔΕΙΚΤΕΣ" sheetId="2" r:id="rId2"/>
  </sheets>
  <definedNames>
    <definedName name="_xlnm._FilterDatabase" localSheetId="1" hidden="1">'ΕΠΙΧΕΙΡΗΣΙΑΚΟΙ ΔΕΙΚΤΕΣ'!$F$2:$N$104</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O103" i="2" l="1"/>
  <c r="O98" i="2"/>
  <c r="O99" i="2"/>
  <c r="O100" i="2"/>
  <c r="O97" i="2"/>
  <c r="K77" i="2"/>
  <c r="O77" i="2" s="1"/>
  <c r="K75" i="2"/>
  <c r="O75" i="2" s="1"/>
  <c r="O76" i="2"/>
  <c r="O78" i="2"/>
  <c r="O79" i="2"/>
  <c r="O80" i="2"/>
  <c r="O81" i="2"/>
  <c r="O82" i="2"/>
  <c r="O83" i="2"/>
  <c r="O84" i="2"/>
  <c r="O85" i="2"/>
  <c r="O86" i="2"/>
  <c r="O87" i="2"/>
  <c r="O88" i="2"/>
  <c r="O89" i="2"/>
  <c r="O90" i="2"/>
  <c r="O91" i="2"/>
  <c r="O92" i="2"/>
  <c r="O93" i="2"/>
  <c r="O70" i="2"/>
  <c r="O64" i="2"/>
  <c r="O65" i="2"/>
  <c r="O63" i="2"/>
  <c r="O58" i="2"/>
  <c r="O59" i="2"/>
  <c r="O60" i="2"/>
  <c r="O56" i="2"/>
  <c r="O57" i="2"/>
  <c r="O55" i="2"/>
  <c r="O50" i="2"/>
  <c r="K43" i="2"/>
  <c r="O43" i="2" s="1"/>
  <c r="O45" i="2"/>
  <c r="K35" i="2"/>
  <c r="O35" i="2" s="1"/>
  <c r="K31" i="2"/>
  <c r="K30" i="2"/>
  <c r="K28" i="2"/>
  <c r="O34" i="2" l="1"/>
  <c r="O32" i="2"/>
  <c r="O31" i="2"/>
  <c r="O30" i="2"/>
  <c r="O29" i="2"/>
  <c r="O28" i="2"/>
  <c r="O27" i="2"/>
  <c r="O26" i="2"/>
  <c r="O25" i="2"/>
  <c r="O24" i="2"/>
  <c r="O23" i="2"/>
  <c r="O21" i="2"/>
  <c r="K22" i="2"/>
  <c r="O22" i="2" s="1"/>
  <c r="O17" i="2"/>
  <c r="O18" i="2"/>
  <c r="O5" i="2"/>
  <c r="O6" i="2"/>
  <c r="O4" i="2"/>
  <c r="O3" i="2"/>
  <c r="J7" i="2"/>
  <c r="O7" i="2" s="1"/>
  <c r="D45" i="2"/>
  <c r="D44" i="2"/>
  <c r="D8" i="2"/>
  <c r="D7" i="2"/>
  <c r="D6" i="2"/>
  <c r="D5" i="2"/>
</calcChain>
</file>

<file path=xl/sharedStrings.xml><?xml version="1.0" encoding="utf-8"?>
<sst xmlns="http://schemas.openxmlformats.org/spreadsheetml/2006/main" count="973" uniqueCount="392">
  <si>
    <t>This document was exported from Numbers. Each table was converted to an Excel worksheet. All other objects on each Numbers sheet were placed on separate worksheets. Please be aware that formula calculations may differ in Excel.</t>
  </si>
  <si>
    <t>Numbers Sheet Name</t>
  </si>
  <si>
    <t>Numbers Table Name</t>
  </si>
  <si>
    <t>Excel Worksheet Name</t>
  </si>
  <si>
    <t>ΕΠΙΧΕΙΡΗΣΙΑΚΟΙ ΔΕΙΚΤΕΣ</t>
  </si>
  <si>
    <t>Table 1</t>
  </si>
  <si>
    <t>Α.Π.1</t>
  </si>
  <si>
    <t>CCI</t>
  </si>
  <si>
    <t>ΕΚΔΟΣΗ ΟΠΣ</t>
  </si>
  <si>
    <t>ΚΩΔ. ΕΠΕΝΔΥΤΙΚΗΣ ΠΡΟΤΕΡΑΙΟΤΗΤΑΣ</t>
  </si>
  <si>
    <t>ΠΡΟΫΠΟΛΟΓΙΣΜΟΣ (ΚΣ)</t>
  </si>
  <si>
    <t>ΚΩΔΙΚΟΣ ΠΑΡΕΜΒΑΣΗΣ</t>
  </si>
  <si>
    <t>ΚΩΔΙΚΟΣ ΔΕΙΚΤΗ</t>
  </si>
  <si>
    <t>ΠΕΡΙΓΡΑΦΗ ΔΕΙΚΤΗ</t>
  </si>
  <si>
    <t>ΠΕΡΙΓΡΑΦΗ ΜΜ</t>
  </si>
  <si>
    <t>ΠΛΑΙΣΟ ΕΠΙΔΟΣΗΣ</t>
  </si>
  <si>
    <t>ΤΙΜΗ ΣΤΟΧΟΣ 2023</t>
  </si>
  <si>
    <t>ΔΡΑΣΕΙΣ ΠΟΥ ΣΥΝΕΙΣΦΕΡΟΥΝ</t>
  </si>
  <si>
    <t>2014GR16M2OP012</t>
  </si>
  <si>
    <t>5</t>
  </si>
  <si>
    <t>1a</t>
  </si>
  <si>
    <t>058</t>
  </si>
  <si>
    <t>SO027</t>
  </si>
  <si>
    <t>Δομές στήριξης επιχειρήσεων για παραγωγή καινοτομίας</t>
  </si>
  <si>
    <t>Αριθμός</t>
  </si>
  <si>
    <t>ΌΧΙ</t>
  </si>
  <si>
    <t>ATT071</t>
  </si>
  <si>
    <t>SO033</t>
  </si>
  <si>
    <t>Ερευνητικές Υποδομές που ενισχύονται</t>
  </si>
  <si>
    <t>1b</t>
  </si>
  <si>
    <t>062,064</t>
  </si>
  <si>
    <t>CO01</t>
  </si>
  <si>
    <t>Παραγωγικές επενδύσεις: Αριθμός επιχειρήσεων που λαμβάνουν στήριξη</t>
  </si>
  <si>
    <t>Επιχειρήσεις</t>
  </si>
  <si>
    <t>Με βάση την τιμή του CO26</t>
  </si>
  <si>
    <t>CO26</t>
  </si>
  <si>
    <t>Έρευνα, καινοτομία: Αριθμός επιχειρήσεων που συνεργάζονται με ερευνητικά ιδρύματα</t>
  </si>
  <si>
    <t>NAI</t>
  </si>
  <si>
    <t>Τιμή δείκτη με βάση στοιχεία υλοποίησης</t>
  </si>
  <si>
    <t>061,062,064</t>
  </si>
  <si>
    <t>CO27</t>
  </si>
  <si>
    <t>Έρευνα, καινοτομία: Ιδιωτικές επενδύσεις που συνδυάζονται με δημόσια στήριξη στον τομέα της καινοτομίας ή σε έργα έρευνας και ανάπτυξης</t>
  </si>
  <si>
    <t>Ευρώ</t>
  </si>
  <si>
    <t>ΑΤΤ123</t>
  </si>
  <si>
    <t>CV5</t>
  </si>
  <si>
    <t xml:space="preserve">Κόστος επιχορήγησης για Ε&amp;ΤΑ σε θεραπείες και εμβόλια για τον COVID-19 </t>
  </si>
  <si>
    <t>Α.Π.2</t>
  </si>
  <si>
    <t>2b</t>
  </si>
  <si>
    <t>082</t>
  </si>
  <si>
    <t>CO02</t>
  </si>
  <si>
    <t>Παραγωγικές επενδύσεις: Αριθμός επιχειρήσεων που λαμβάνουν επιχορηγήσεις</t>
  </si>
  <si>
    <t>CO04</t>
  </si>
  <si>
    <t>Παραγωγικές επενδύσεις: Αριθμός επιχειρήσεων που λαμβάνουν μη οικονομική στήριξη</t>
  </si>
  <si>
    <t>CO05</t>
  </si>
  <si>
    <t>Παραγωγικές επενδύσεις: Αριθμός νέων επιχειρήσεων που λαμβάνουν στήριξη</t>
  </si>
  <si>
    <t>CO06</t>
  </si>
  <si>
    <t>Παραγωγική επένδυση: Ιδιωτικές επενδύσεις που αντιστοιχούν σε δημόσια στήριξη επιχειρήσεων (επιχορηγήσεις)</t>
  </si>
  <si>
    <t>CO08</t>
  </si>
  <si>
    <t>Παραγωγικές επενδύσεις: Αύξηση της απασχόλησης στις επιχειρήσεις που λαμβάνουν ενίσχυση</t>
  </si>
  <si>
    <t>Ισοδύναμα πλήρους απασχόλησης</t>
  </si>
  <si>
    <t>2c</t>
  </si>
  <si>
    <t>048</t>
  </si>
  <si>
    <t>T3225</t>
  </si>
  <si>
    <t>Εφαρμογές ΤΠΕ στις αστικές μεταφορές</t>
  </si>
  <si>
    <t>079,080</t>
  </si>
  <si>
    <t>SO007</t>
  </si>
  <si>
    <t>Ψηφιακές υπηρεσίες που δημιουργούνται/αναβαθμίζονται</t>
  </si>
  <si>
    <t>Α.Π.3</t>
  </si>
  <si>
    <t>3a</t>
  </si>
  <si>
    <t>063,066,067</t>
  </si>
  <si>
    <t>ATT074, 012KE</t>
  </si>
  <si>
    <t xml:space="preserve">Άθροισμα τιμών CO02, CO04 και CO05 </t>
  </si>
  <si>
    <t>012KE</t>
  </si>
  <si>
    <t>063</t>
  </si>
  <si>
    <t>3c</t>
  </si>
  <si>
    <t>001,071,072</t>
  </si>
  <si>
    <t>092, ATT124</t>
  </si>
  <si>
    <t>Η τιμή του δείκτη στην προκειμένη περίπτωση ταυτίζεται με το άθροισμα των επιμέρους κοινών δεικτών: CO02 και CO03.</t>
  </si>
  <si>
    <t>001</t>
  </si>
  <si>
    <t>CO03</t>
  </si>
  <si>
    <t>Παραγωγικές επενδύσεις: Αριθμός επιχειρήσεων που λαμβάνουν οικονομική στήριξη πλην επιχορηγήσεων</t>
  </si>
  <si>
    <t>092</t>
  </si>
  <si>
    <t>CV020</t>
  </si>
  <si>
    <t>Κόστος μη επιστρεπτέας οικονομικής ενίσχυσης στις ΜΜΕ για κεφάλαιο κίνησης για την αντιμετώπιση του COVID19</t>
  </si>
  <si>
    <t>OXI</t>
  </si>
  <si>
    <t>CV022</t>
  </si>
  <si>
    <t>Αριθμός ΜΜΕ που λαμβάνουν μη επιστρεπτέα οικονομική ενίσχυση για κεφάλαιο κίνησης για την αντιμετώπιση του COVID19</t>
  </si>
  <si>
    <t>CV023</t>
  </si>
  <si>
    <t>Αριθμός ΜΜΕ που λαμβάνουν ενίσχυση σε κεφάλαιο κίνησης πλην επιχορηγήσεων για την αντιμετώπιση του COVID-19</t>
  </si>
  <si>
    <t>3d</t>
  </si>
  <si>
    <t>075,076</t>
  </si>
  <si>
    <t>Τιμή δείκτη CO04</t>
  </si>
  <si>
    <t>Α.Π.4</t>
  </si>
  <si>
    <t>4b</t>
  </si>
  <si>
    <t>003</t>
  </si>
  <si>
    <t>CO30</t>
  </si>
  <si>
    <t>Ανανεώσιμες πηγές ενέργειας: Πρόσθετη δυναμικότητα παραγωγής ανανεώσιμης ενέργειας</t>
  </si>
  <si>
    <t>Εκατομύρια Watt</t>
  </si>
  <si>
    <t>CO34</t>
  </si>
  <si>
    <t>Μείωση εκπομπών αερίων θερμοκηπίου: Εκτιμώμενη ετήσια μείωση των εκπομπών των αερίων θερμοκηπίου</t>
  </si>
  <si>
    <t>Τόνοι Ισοδύναμου CO2</t>
  </si>
  <si>
    <t>4c</t>
  </si>
  <si>
    <t>014</t>
  </si>
  <si>
    <t>CO31</t>
  </si>
  <si>
    <t>Ενεργειακή απόδοση: Αριθμός νοικοκυριών που κατατάσσονται σε καλύτερη κατηγορία ενεργειακής κατανάλωσης</t>
  </si>
  <si>
    <t>Νοικοκυριά</t>
  </si>
  <si>
    <t>ΑΤΤ072</t>
  </si>
  <si>
    <t>013</t>
  </si>
  <si>
    <t>CO32</t>
  </si>
  <si>
    <t>Ενεργειακή απόδοση: Μείωση της ετήσιας κατανάλωσης πρωτογενούς ενέργειας των δημόσιων κτιρίων</t>
  </si>
  <si>
    <t>Κιλοβατώρες κατ'έτος</t>
  </si>
  <si>
    <t>013,14</t>
  </si>
  <si>
    <t>4g</t>
  </si>
  <si>
    <t>016</t>
  </si>
  <si>
    <t>Α.Π.5</t>
  </si>
  <si>
    <t>5a</t>
  </si>
  <si>
    <t>087</t>
  </si>
  <si>
    <t>CO20</t>
  </si>
  <si>
    <t>Πρόληψη και διαχείριση κινδύνων: Πληθυσμός που ωφελείται από αντιπλημμυρικά μέτρα</t>
  </si>
  <si>
    <t>Άτομα</t>
  </si>
  <si>
    <t>085, 086</t>
  </si>
  <si>
    <t>CO23</t>
  </si>
  <si>
    <t>Φύση και βιοποικιλότητα: Επιφάνεια οικοτόπων που λαμβάνουν ενίσχυση για να αποκτήσουν καλύτερο καθεστώς διατήρησης</t>
  </si>
  <si>
    <t>Εκτάρια</t>
  </si>
  <si>
    <t>Α.Π.6</t>
  </si>
  <si>
    <t>6a</t>
  </si>
  <si>
    <t>022</t>
  </si>
  <si>
    <t>CO19</t>
  </si>
  <si>
    <t>Επεξεργασία λυμάτων: Πρόσθετος πληθυσμός που εξυπηρετείται από βελτιωμένη επεξεργασία λυμάτων</t>
  </si>
  <si>
    <t>Ισοδύναμος πληθυσμός</t>
  </si>
  <si>
    <t>017</t>
  </si>
  <si>
    <t>SO017</t>
  </si>
  <si>
    <t>Ποσότητα ΒΑΑ που εκτρέπεται από χώρους ταφής</t>
  </si>
  <si>
    <t>Τόνοι κατ'έτος</t>
  </si>
  <si>
    <t>6b</t>
  </si>
  <si>
    <t>020</t>
  </si>
  <si>
    <t>CO18</t>
  </si>
  <si>
    <t>Ύδρευση: Πρόσθετος πληθυσμός που εξυπηρετείται από βελτιωμένες υπηρεσίες ύδρευσης</t>
  </si>
  <si>
    <t>6c</t>
  </si>
  <si>
    <t>094</t>
  </si>
  <si>
    <t>CO09</t>
  </si>
  <si>
    <t>Αειφόρος Τουρισμός: Αύξηση του αναμενόμενου αριθμού επισκέψεων σε ενισχυόμενες τοποθεσίες πολιτιστικής και φυσικής κληρονομιάς και πόλους έλξης επισκεπτών</t>
  </si>
  <si>
    <t>Αριθμός επισκέψεων κατ'έτος</t>
  </si>
  <si>
    <t>6e</t>
  </si>
  <si>
    <t>089,090,094</t>
  </si>
  <si>
    <t>CO37</t>
  </si>
  <si>
    <t>Αστική ανάπτυξη: Πληθυσμός που ζει σε περιοχές με ολοκληρωμένες στρατηγικές αστικής ανάπτυξης</t>
  </si>
  <si>
    <t>CO38</t>
  </si>
  <si>
    <t>Αστική ανάπτυξη: Δημιουργία ή ανάπλαση υπαίθριων χώρων σε αστικές περιοχές</t>
  </si>
  <si>
    <t>Τετραγωνικά μέτρα</t>
  </si>
  <si>
    <t>090</t>
  </si>
  <si>
    <t>SO025</t>
  </si>
  <si>
    <t>Μήκος δικτύου ποδηλατοδρόμων/ μονοπατιών</t>
  </si>
  <si>
    <t>Χιλιόμετρα</t>
  </si>
  <si>
    <t>Α.Π.7</t>
  </si>
  <si>
    <t>7a</t>
  </si>
  <si>
    <t>039</t>
  </si>
  <si>
    <t>T3275</t>
  </si>
  <si>
    <t>Θέσεις ελιμενισμού που δημιουργούνται</t>
  </si>
  <si>
    <t>ATT087</t>
  </si>
  <si>
    <t>7b</t>
  </si>
  <si>
    <t>034</t>
  </si>
  <si>
    <t>SO022</t>
  </si>
  <si>
    <t>Παρεμβάσεις για τη βελτίωση της ασφάλειας των μεταφορών</t>
  </si>
  <si>
    <t>7c</t>
  </si>
  <si>
    <t>043</t>
  </si>
  <si>
    <t>CO15</t>
  </si>
  <si>
    <t>Αστικές συγκοινωνίες: Συνολικό μήκος νέων ή βελτιωμένων γραμμών τραμ και μετρό</t>
  </si>
  <si>
    <t>ΑΤΤ042</t>
  </si>
  <si>
    <t>SO003</t>
  </si>
  <si>
    <t>Πλήθος Οχημάτων/ Εξοπλισμού</t>
  </si>
  <si>
    <t>ATT053</t>
  </si>
  <si>
    <t>7e</t>
  </si>
  <si>
    <t>007</t>
  </si>
  <si>
    <t>SO010</t>
  </si>
  <si>
    <t>Δίκτυο φυσικού αερίου</t>
  </si>
  <si>
    <t>ATT091</t>
  </si>
  <si>
    <t>Α.Π.8</t>
  </si>
  <si>
    <t>8iii</t>
  </si>
  <si>
    <t>104</t>
  </si>
  <si>
    <t>11304</t>
  </si>
  <si>
    <t>Υποστηριζόμενα σχέδια για δημιουργία νέων επιχειρήσεων</t>
  </si>
  <si>
    <t>8v</t>
  </si>
  <si>
    <t>106</t>
  </si>
  <si>
    <t>Απασχολούμενοι συμπεριλαμβανομένων των αυτοαπασχολουμένων</t>
  </si>
  <si>
    <t>ΝΑΙ</t>
  </si>
  <si>
    <t>ΑΤΤ098</t>
  </si>
  <si>
    <t>Αριθμός υποστηριζόμενων πολύ μικρών, μικρών και μεσαίων επιχειρήσεων (συμπεριλαμβανομένων συνεταιριστικών επιχειρήσεων και επιχειρήσεων της κοινωνικής οικονομίας)</t>
  </si>
  <si>
    <t>Α.Π.9</t>
  </si>
  <si>
    <t>9i</t>
  </si>
  <si>
    <t>109</t>
  </si>
  <si>
    <t>10902</t>
  </si>
  <si>
    <t>Άνεργοι ωφελούμενοι από ενεργητικές πολιτικές απασχόλησης</t>
  </si>
  <si>
    <t>10501</t>
  </si>
  <si>
    <t>Άτομα που αποδεσμεύονται από τη φροντίδα εξαρτώμενων ατόμων</t>
  </si>
  <si>
    <t>9ii</t>
  </si>
  <si>
    <t>110</t>
  </si>
  <si>
    <t>Μετανάστες, συμμετέχοντες αλλοδαπής προέλευσης, μειονότητες (συμπεριλαμβανομένων περιθωριοποιημένων κοινοτήτων, όπως οι Ρομά)</t>
  </si>
  <si>
    <t>05502</t>
  </si>
  <si>
    <t>Αριθμός υποστηριζόμενων δομών</t>
  </si>
  <si>
    <t>05503</t>
  </si>
  <si>
    <t xml:space="preserve"> Αριθμός επωφελουμένων των υποστηριζόμενων δομών</t>
  </si>
  <si>
    <t>9iii</t>
  </si>
  <si>
    <t>111</t>
  </si>
  <si>
    <t>11501</t>
  </si>
  <si>
    <t>Αριθμός  Σχολικών μονάδων που επωφελούνται από εκπαιδευτικές παρεμβάσεις</t>
  </si>
  <si>
    <t>9iv</t>
  </si>
  <si>
    <t>112</t>
  </si>
  <si>
    <t>CO22</t>
  </si>
  <si>
    <t>Αριθμός έργων που αφορούν δημόσιες διοικήσεις ή δημόσιες υπηρεσίες σε εθνικό, περιφερειακό ή τοπικό επίπεδο</t>
  </si>
  <si>
    <t>11202</t>
  </si>
  <si>
    <t>Αριθμός ατόμων που πλήττονται από τη φτώχεια και ωφελούνται από τις υπηρεσίες των Τoπικών Ομάδων Υγείας (TOMY)»,</t>
  </si>
  <si>
    <t>ATT089</t>
  </si>
  <si>
    <t>11203</t>
  </si>
  <si>
    <t>Αριθμός Τοπικών Ομάδων Υγείας (TOMY) που λειτουργούν</t>
  </si>
  <si>
    <t>11204</t>
  </si>
  <si>
    <t>Αριθμός ατόμων που ωφελούνται από υπηρεσίες ψυχικής υγείας</t>
  </si>
  <si>
    <t>ΑΤΤ082</t>
  </si>
  <si>
    <t>11205</t>
  </si>
  <si>
    <t>Αριθμός ατόμων που ωφελούνται από υπηρεσίες υγείας για Εξαρτήσεις</t>
  </si>
  <si>
    <t>ΑΤΤ081</t>
  </si>
  <si>
    <t>CV30</t>
  </si>
  <si>
    <t>Κόστος των δράσεων ΕΚΤ για την αντιμετώπιση των συνεπειών της πανδημίας  COVID19</t>
  </si>
  <si>
    <t>ΑΤΤ120</t>
  </si>
  <si>
    <t xml:space="preserve">CV33 </t>
  </si>
  <si>
    <t>Αριθμός δομών φορέων που υποστηρίζονται για την αντιμετώπιση των συνεπειών της πανδημίας COVID19</t>
  </si>
  <si>
    <t>9v</t>
  </si>
  <si>
    <t>113</t>
  </si>
  <si>
    <t>11301</t>
  </si>
  <si>
    <t>Αριθμός υποστηριζόμενων υφιστάμενων και νέων φορέων κοινωνικής και αλληλέγγυας οικονομίας</t>
  </si>
  <si>
    <t>11302</t>
  </si>
  <si>
    <t>Αριθμός Κέντρων Στήριξης της Κοινωνικής και Αλληλέγγυας Οικονομίας</t>
  </si>
  <si>
    <t>Α.Π.10</t>
  </si>
  <si>
    <t>9a</t>
  </si>
  <si>
    <t>052</t>
  </si>
  <si>
    <t>CO35</t>
  </si>
  <si>
    <t>Παιδική μέριμνα και εκπαίδευση: Δυναμικότητα ενισχυόμενων υποδομών παιδικής μέριμνας ή εκπαίδευσης</t>
  </si>
  <si>
    <t>CO36</t>
  </si>
  <si>
    <t>Υγεία: Πληθυσμός που καλύπτεται από βελτιωμένες υπηρεσίες υγείας</t>
  </si>
  <si>
    <t>Ο πληθυσμός της Περιφέρειας</t>
  </si>
  <si>
    <t>055</t>
  </si>
  <si>
    <t>SO031</t>
  </si>
  <si>
    <t>Δυναμικότητα κοινωνικών υποδομών που ενισχύονται</t>
  </si>
  <si>
    <t>053</t>
  </si>
  <si>
    <t>CV11</t>
  </si>
  <si>
    <r>
      <rPr>
        <sz val="8"/>
        <color indexed="8"/>
        <rFont val="Tahoma"/>
        <family val="2"/>
        <charset val="161"/>
      </rPr>
      <t>Ασθενοφόρα και οχήματα άμεσης δράσης για την απόκριση στον COVID-19</t>
    </r>
    <r>
      <rPr>
        <sz val="10"/>
        <color indexed="20"/>
        <rFont val="Arial"/>
        <family val="2"/>
        <charset val="161"/>
      </rPr>
      <t xml:space="preserve"> </t>
    </r>
  </si>
  <si>
    <t>Οχήματα</t>
  </si>
  <si>
    <t>ATT126</t>
  </si>
  <si>
    <t>Α.Π.11</t>
  </si>
  <si>
    <t>10a</t>
  </si>
  <si>
    <t>051</t>
  </si>
  <si>
    <t>050</t>
  </si>
  <si>
    <t>05002</t>
  </si>
  <si>
    <t>Αριθμός Εκπαιδευτικών Μονάδων που εξοπλίζονται για τη παροχή υπηρεσιών Επαγγελματικής Εκπαίδευσης, Κατάρτισης και Δια Βίου Μάθησης</t>
  </si>
  <si>
    <t>ATT070, ΑΣΔΑ_11, ΑΣΔΑ_33, ΕΑΤΑ17</t>
  </si>
  <si>
    <t>Φύλλο1</t>
  </si>
  <si>
    <t>ATT043</t>
  </si>
  <si>
    <t>5003660</t>
  </si>
  <si>
    <t>5003945</t>
  </si>
  <si>
    <t>5028728</t>
  </si>
  <si>
    <t>5039504</t>
  </si>
  <si>
    <t>ΑΣΔΑ_23</t>
  </si>
  <si>
    <t>ATT093</t>
  </si>
  <si>
    <t>5056582</t>
  </si>
  <si>
    <t>5185074</t>
  </si>
  <si>
    <t>ΠΡΑΞΕΙΣ ΠΟΥ ΣΥΝΕΙΣΦΕΡΟΥΝ</t>
  </si>
  <si>
    <t>ΠΟΣΟΣΤΟ ΕΠΙΤΕΥΞΗΣ</t>
  </si>
  <si>
    <t>5030984 (ΚΕΚΠΑ)</t>
  </si>
  <si>
    <t>ATT034, 
ATT045,
ATT100</t>
  </si>
  <si>
    <t>5002426 (PHASED)
/5003851/
5056682, 5063504, 5063652, 5064840, 5066760, 5066768</t>
  </si>
  <si>
    <t>ΑΤΤ045,
ATT034,
ATT123</t>
  </si>
  <si>
    <t xml:space="preserve">5003851/
5002426 (PHASED)/
5185074
</t>
  </si>
  <si>
    <t>5001907
5003870</t>
  </si>
  <si>
    <t xml:space="preserve">ΑΤΤ033
 ΑΤΤ044 </t>
  </si>
  <si>
    <t xml:space="preserve">ΑΤΤ033,
ATT044, 
ATT133, 
ATT128, 
EATA7,
PIR003.
</t>
  </si>
  <si>
    <t>5001907
5003870
5131448
5132739
5032728
5045546</t>
  </si>
  <si>
    <t>Συνεισφέρουν 125 MIS της Δράσης 012ΚΕ</t>
  </si>
  <si>
    <t>ATT090, 
ATT124,
EATA25,
PIR026</t>
  </si>
  <si>
    <t>384 ΠΡΑΞΕΙΣ
9854 ΠΡΑΞΕΙΣ
95 ΠΡΑΞΕΙΣ
486 ΠΡΑΞΕΙΣ</t>
  </si>
  <si>
    <t>5019028 (ΤΕΠΙΧ)</t>
  </si>
  <si>
    <t>Με βάση τα στοιχεία υλοποίησης έως το τέλος του 2022</t>
  </si>
  <si>
    <t>ATT124,
 EATA25</t>
  </si>
  <si>
    <t>9854 ΠΡΑΞΕΙΣ
95 ΠΡΑΞΕΙΣ</t>
  </si>
  <si>
    <t>ATT124, 
EATA25</t>
  </si>
  <si>
    <t>PIR009, 
ΕΑΤΑ6</t>
  </si>
  <si>
    <t>8 ΠΡΑΞΕΙΣ,
1 ΠΡΑΞΗ,
2 ΠΡΑΞΕΙΣ</t>
  </si>
  <si>
    <t>8 ΠΡΑΞΕΙΣ,
1 ΠΡΑΞΗ,
2 ΠΡΑΞΕΙΣ,
1 ΠΡΑΞΗ ΕΞΟΙΚΟΝΟΜΩ ΚΑΤ"ΟΙΚΟΝ)</t>
  </si>
  <si>
    <t>ATT088, 
ΑΣΔΑ_08, 
ΕΑΤΑ16,
ΑΤΤ072</t>
  </si>
  <si>
    <t xml:space="preserve">18 ΠΡΑΞΕΙΣ ΑΤΤ009: MIS 5001108-5001110-5001118-5001148-5001150-5001158-5001160-5001165-5001186-5002855-5002883-5003783-5006675-5007761-5011022-5019392-5023672-5033061
2 ΤΜΗΜΑΤΟΠΟΙΗΜΕΝΕΣ ΑΤΤ009 (5023454 - 5064845)
1 ΤΜΗΜΑΤΟΠΟΙΗΜΕΝΗ ΑΤΤ075 (ΞΕΝΟΚΡΑΤΗΣ) MIS 5033410
</t>
  </si>
  <si>
    <t>ATT020,
ATT059</t>
  </si>
  <si>
    <t>ΑΤΤ010, 
ATT019</t>
  </si>
  <si>
    <t>ATT023, 
ΑΤΤ041,
 ΑΤΤ062, 
ΑΣΔΑ_04, 
ΑΣΔΑ_31</t>
  </si>
  <si>
    <t>5154650
5052670</t>
  </si>
  <si>
    <t>PIR007, 
PIR012</t>
  </si>
  <si>
    <t>Ο δείκτης αφορά αποκλειστικά την τμηματοποιημένη πράξη με MIS 5039504, της οποίας η Β Φάση θα ολοκληρωθεί στην ΠΠ2021-2027</t>
  </si>
  <si>
    <t>ΑΤΤ022,
ATT112</t>
  </si>
  <si>
    <t>5001380
5066761</t>
  </si>
  <si>
    <t>Τιμή δείκτη με βάση την τιμή στόχο της πράξης</t>
  </si>
  <si>
    <t>Μηδενισμός του δείκτη στην τελευταία αναθεώρηση</t>
  </si>
  <si>
    <t>Μηδενισμός της Ε.Π. και του δείκτη στην τελευταία αναθεώρηση</t>
  </si>
  <si>
    <t>Μηδενισμός του ΠΠ και του δείκτη στην τελευταία αναθεώρηση</t>
  </si>
  <si>
    <t>ATT088,
ΑΣΔΑ_08,
ΕΑΤΑ16</t>
  </si>
  <si>
    <t>5070792, 5070879</t>
  </si>
  <si>
    <t>65% - 
Επίτευξη στόχου πλαισίου επίδοσης: 608%</t>
  </si>
  <si>
    <t>ΑΣΔΑ_13,
ΑΣΔΑ_19</t>
  </si>
  <si>
    <t>ATT001, ΑΤΤ030, ΑΤΤ056, ΑΤΤ083, ΑΤΤ094, ΑΤΤ115, ΑΤΤ138</t>
  </si>
  <si>
    <t>Με βάση τα στοιχεία επίτευξης των ενταγμένων πράξεων.</t>
  </si>
  <si>
    <t>MIS 5000018-5001782-5008897-5031764-5047191-5069545-5131423</t>
  </si>
  <si>
    <t xml:space="preserve">MIS 5045662
MIS5055393, 5063312, 5063615, 5063618
</t>
  </si>
  <si>
    <t>ATT025, 
ΑΤΤ028, 
ΑΤΤ086, 
ΑΤΤ107, 
ΑΤΤ135, 
EATA27</t>
  </si>
  <si>
    <t xml:space="preserve">Η τιμή υπολογίζεται με βάση την τιμή επίτευξης του δείκτη </t>
  </si>
  <si>
    <t xml:space="preserve">55 MIS
7  MIS
1 MIS (5038218)
1 MIS (5056640)
1 MIS (5131910)
1 MIS (5114148)
</t>
  </si>
  <si>
    <t>Η τιμή υπολογίζεται με βάση την τιμή επίτευξης του δείκτη έως και το 2020 και θεωρώντας ότι τα έτη 2021, 2022 και το μισό 2023 η τιμή θα είναι όσο και το 2020</t>
  </si>
  <si>
    <t>ΑΤΤ014, 
ΑΤΤ015, 
ΑΤΤ016, 
ΑΤΤ017, 
ATT026, 
ATT077, 
ΑΤΤ061, 
ΕΑΤΑ11</t>
  </si>
  <si>
    <t>2 MIS
4 MIS
1 MIS
1 MIS
24 MIS
1 MIS
1 MIS
1 MIS</t>
  </si>
  <si>
    <t xml:space="preserve">Η τιμή υπολογίζεται με βάση την τιμή στόχο του δείκτη </t>
  </si>
  <si>
    <t>ΑΤΤ003, 
ΑΤΤ035,
 ΑΤΤ085,
ATT117</t>
  </si>
  <si>
    <t xml:space="preserve"> ΑΤΤ002, 
ATT031,
ΑΤΤ057, 
 ATT084, 
ΑΤΤ095, 
ΑΤΤ116,
ΑΤΤ139</t>
  </si>
  <si>
    <t>4 πράξεις συνολικά</t>
  </si>
  <si>
    <t>7 πράξεις συνολικά</t>
  </si>
  <si>
    <t xml:space="preserve"> ΑΤΤ024, 
ΑΤΤ027, 
ATT040, 
ΑΤΤ109, 
EATA3</t>
  </si>
  <si>
    <t>Συνολικά 163 ΠΡΑΞΕΙΣ</t>
  </si>
  <si>
    <t>Η τιμή υπολογίζεται με βάση την τιμή επίτευξης του δείκτη έως και το 2021 και θεωρώντας ότι τα έτη 2022 και το μισό 2023 η τιμή θα είναι όσο και το 2020</t>
  </si>
  <si>
    <t>MIS 5041639-5041776</t>
  </si>
  <si>
    <t>Με βάση την τιμή στόχο των ΤΔΠ</t>
  </si>
  <si>
    <t>11 MIS (5032780-5033017-5041441-5041847-5045006-5045296-5045630-5045764-5045870-5050493-5050618)</t>
  </si>
  <si>
    <t>Με βάση τα στοιχεία υλοποίησης των έργων (έως το 2021) που είναι χαρακτηρισμένα ως "1"  και θεωρώντας ότι τα έτη 2022 και το μισό 2023 η τιμή θα είναι όσο και το 2020.</t>
  </si>
  <si>
    <t>MIS 5070144</t>
  </si>
  <si>
    <t>Τιμή δείκτη με βάση στοιχεία υλοποίησηςετών 2020,2021 και 2022</t>
  </si>
  <si>
    <t>Τιμή δείκτη με βάση στοιχεία υλοποίησης 2020</t>
  </si>
  <si>
    <t>Μηδενισμός του δείκτη στην τελευταία αναθεώρηση. Δεν υπάρχει δράση στο Πρόγραμμα που να χρησιμοποιεί αυτόν τον δείκτη</t>
  </si>
  <si>
    <t>ΑΤΤ036, 
ΑΤΤ052, 
ΑΤΤ068</t>
  </si>
  <si>
    <t>ATT047, 
ATT078,
ATT126 
και οι phased 
ATT125 και 
ΑΤΤ127</t>
  </si>
  <si>
    <t>ATT032,
ΑΤΤ068, 
ΑΣΔΑ_03, 
ΑΣΔΑ_18</t>
  </si>
  <si>
    <t>MIS 5074724</t>
  </si>
  <si>
    <t>Μηδενισμός των πόρων του ΠΠ και του δείκτη στην τελευταία αναθεώρηση.</t>
  </si>
  <si>
    <t>ATT006, 
ATT079, 
ΑΣΔΑ_33, 
ΑΣΔΑ_38</t>
  </si>
  <si>
    <t>16 MIS
5041447
MIS 5093184-5094975-5095027
MIS 5131692</t>
  </si>
  <si>
    <t>Τιμή δείκτη με βάση την τιμή στόχο των ΤΔΠ των έργων που είναι χαρακτηρισμένα ως "0" και "1". Η τιμή περιλαμβάνει και τη συνεισφορά της δράσης ΑΤΤ079 (ΤΠΕ σε σχολεία) που από μόνη της συνεισφέρει 188.682 στην τιμή</t>
  </si>
  <si>
    <t>Πρόκειται για την υποστήριξη λειτουργίας του ΚΕΚΠΑ</t>
  </si>
  <si>
    <t>Τα δύο έργα ΤΠΕ στις αστικές μεταφορές. Μετά τη διόρθωση στα ΤΔΠ και ένταξη του παλιού δείκτη</t>
  </si>
  <si>
    <t>Τιμή δείκτη με βάση στοιχεία υλοποίησης μέχρι το τέλος του 2022</t>
  </si>
  <si>
    <t>Με βάση την τιμή στόχο των ΤΔΠ των πράξεων που ολοκληρώνονται μέχρι το τέλος του 2023. Λαμβάνοντας υπόψη και τη τιμή του δείκτη από τη phased πράξη (ΑΣΤΕΡΟΣΚΟΠΕΙΟ) η τιμή γίνεται 73</t>
  </si>
  <si>
    <t>Με βάση τη τιμή στόχο του ΤΔΠ της μοναδικής πράξης της ΑΤΤ123 ολοκληρώνεται εντός της ΠΠ2014-2020</t>
  </si>
  <si>
    <t>Με βάση τη τιμή στόχο των ΤΔΠ των 6 πράξεων που ολοκληρώνονται στην ΠΠ2014-2020</t>
  </si>
  <si>
    <t>Με βάση την τιμή στόχο των 125 MIS της Δράσης 012ΚΕ έχοντας κάνει την εκτίμηση ότι θα ολοκληρωθεί το 90% των ενταγμένων πράξεων</t>
  </si>
  <si>
    <t>Η τιμή βασίζεται στην τιμή στοχο των ΤΔΠ των 2 πράξεων του ΠΠ063.</t>
  </si>
  <si>
    <t>Τιμή δείκτη με βάση στοιχεία υλοποίησης μέχρι το τέλος του 2022.</t>
  </si>
  <si>
    <t>Τιμή δείκτη με βάση τιμή στόχο των ΤΔΠ των εγκεκριμένων πράεξων</t>
  </si>
  <si>
    <t>Με βάση τη τιμή στόχο των 10.819 Πράξεων, έχοντας κάνει την εκτίμηση ότι θα ολοκληρωθεί το 90% των ενταγμένων πράξεων. Στην Δράση ΑΤΤ124 έχουν καταχωρηθεί ήδη ως ολοκληρωμένες οι 9489 από τις 9854 πράξεις, ήτοι ποσοστό 96,3%</t>
  </si>
  <si>
    <t>Τιμή δείκτη με βάση: (α) στοιχεία υλοποίησης της ΑΤΤ124 και (β) την τιμή στόχο των ΤΔΠ της δράσης ΕΑΤΑ 25, έχοντας κάνει την εκτίμηση ότι θα ολοκληρωθεί το 90% των πράξεων της δράσης αυτής</t>
  </si>
  <si>
    <t>Τιμή δείκτη με βάση την τιμή στόχου των ΤΔΠ των πράξεων στα ΠΠ 075 και 076</t>
  </si>
  <si>
    <t>Τιμή δείκτη με βάση την τιμή στόχο της Δράσης "ΕΞΟΙΚΟΝΟΜΩ ΚΑΤ'ΟΙΚΟΝ" (1835) και παραδοχή ότι θα ολοκληρωθεί το 90% των πράξεων</t>
  </si>
  <si>
    <t>ΑΤΤ009
ΑΤΤ075 (PHASED)</t>
  </si>
  <si>
    <t>Τιμή στόχος των πράξεων που ολοκληρώνονται στην ΠΠ2014-2020 (δηλ. των 18 πράξεων της ΑΤΤ009).
Σε αυτή θα πρέπει να συνεκτιμηθεί και η συνεισφορά των phased έργων  (34.900 από τις 2 πράξεις της ΑΤΤ009 και 2.800.000 από την πράξη του ΞΕΝΟΚΡΑΤΗ)</t>
  </si>
  <si>
    <t>Μηδενισμός του δείκτη στην τελευταία αναθεώρηση. Ωστόσο από τη  μία πράξη που θα ολοκληρωθεί στην ΠΠ2014-2020  θα υπάρξει συνεισφορά του προγράμματος στο δείκτη</t>
  </si>
  <si>
    <t xml:space="preserve">Με βάση την τιμή στόχο των 4 πράξεων που ολοκληρώνονται στην ΠΠ2014-2020. 
Στο δείκτη συνεισφέρει επίσης και η phased πράξη με MIS 5001847 με τιμή 12.000
</t>
  </si>
  <si>
    <t xml:space="preserve">Με βάση την τιμή στόχο του ΤΔΠ της πράξης MIS5003945.
</t>
  </si>
  <si>
    <t xml:space="preserve">Με βάση την τιμή στόχο των 9 πράξεων που ολοκληρώνονται στην ΠΠ2014-2020. 
Στο δείκτη συνεισφέρουν επίσης και οι phased πράξεις με MIS 5003787 και  5052105 με τιμή 65.905.
</t>
  </si>
  <si>
    <t xml:space="preserve">Με βάση την τιμή στόχο των 22 πράξεων που ολοκληρώνονται στην ΠΠ2014-2020.
Στο δείκτη συνεισφέρουν επίσης και οι phased πράξεις  με MIS 5003652 και  5010831 με τιμή 32.250.
</t>
  </si>
  <si>
    <t>Με βάση την τιμή στόχο των 2 πράξεων που ολοκληρώνονται στην ΠΠ2014-2020.</t>
  </si>
  <si>
    <t>Δεν υπάρχουν δράσεις που να συνεισφέρουν στο δείκτη</t>
  </si>
  <si>
    <t>Τιμή δείκτη με βάση στοιχεία υλοποίησης της δράσης ΑΤΤ112 και την τιμή στόχο των ΤΔΠ των πράξεων της δράσης ΑΤΤ022 που θα ολοκληρωθούν στην ΠΠ2014-2020.</t>
  </si>
  <si>
    <t>Τιμή δείκτη με βάση στοιχεία υλοποίησης των δύο πράξεων που ολοκληρώνονται στην ΠΠ2014-2020</t>
  </si>
  <si>
    <t>Η τιμή υπολογίζεται με βάση την τιμή στόχο των 5 πράξεων που ολοκληρώνονται στην ΠΠ2014-2020, εκτιμώντας ότι θα επιτευχθεί κατά 80% ο στόχος αυτός</t>
  </si>
  <si>
    <t xml:space="preserve">Η τιμή υπολογίζεται με βάση την τιμή στόχο του δείκτη όπως αποτυπώνεται στα ΤΔΠ των πράξεων </t>
  </si>
  <si>
    <t>Και οι 2 πράξεις (MIS 5134974-5165209) της δράσης ΕΑΤΑ21-31 είναι μεταφερόμενες</t>
  </si>
  <si>
    <t>ΠΡΟΒΛΕΠΟΜΕΝΗ ΤΙΜΗ ΚΑΤΆ ΤΗΝ ΟΛΟΚΛΗΡΩΣΗ ΤΟΥ ΠΡΟΓΡΑΜΜΑΤΟΣ</t>
  </si>
  <si>
    <t>MIS 5054699,5055380</t>
  </si>
  <si>
    <t>MIS 5050830
MIS 5034507</t>
  </si>
  <si>
    <t>MIS 5008051
16 MIS
MIS 5074724
MIS 5087265
5076403</t>
  </si>
  <si>
    <t>126%
Επίτευξη του στόχου του πλαισίου επίδοσης : 181%</t>
  </si>
  <si>
    <t>Με βάση την τιμή στόχο των ΤΔΠ των πράξεων που ολοκληρώνονται εντός της ΠΠ2014-2020.  Λαμβάνοντας υπόψη και την τιμή του δείκτη από τη phased πράξη (ΑΣΤΕΡΟΣΚΟΠΕΙΟ) η τιμή γίνεται 19</t>
  </si>
  <si>
    <t>Στην τελευταία αναθεώρηση η τιμή του δείκτη μηδενίστηκε. Ωστόσο με βάση την τιμή στόχο των 11 πράξεων που ολοκληρώνονται εντός της ΠΠ2014-2020, θα υπάρξει συνεισφορά του προγράμματος στο δείκτη αυτό.</t>
  </si>
  <si>
    <t>Με βάση την τιμή στόχο των 11 πράξεων δημοτικών κτιρίων που ολοκληρώνονται εντός της ΠΠ2014-2020 και των έργων του ΕΞΟΙΚΟΝΟΜΩ κατ'ΟΙΚΟΝ</t>
  </si>
  <si>
    <t>ΑΤΤ024
ΑΤΤ027,
ΑΤΤ040,
ΑΤΤ064,
ΑΤΤ081,
ΑΤΤ109,
ΑΤΤ120,
PIR018,
ΑΣΔΑ_29</t>
  </si>
  <si>
    <t>22 MIS,
8 MIS,
11 MIS,
MIS 5017272,
6 MIS,
MIS 5064420, 5070653,
MIS 5070144,
MIS 5060900,
MIS 5076634</t>
  </si>
  <si>
    <t>Η τιμή υπολογίζεται με βάση την τιμή στόχο του δείκτη στα ΤΔΠ των πράξεων που ολοκληρώνονται εντός της ΠΠ2014-2020</t>
  </si>
  <si>
    <t>5001264,5001402,5001882/
5009872
phased Πράξη 5001847</t>
  </si>
  <si>
    <t>MIS 5001073-5002391-5003530-5003689-5003824-5003891-5003901-5003999-5004063
phased πράξεις με MIS 5003787 και  5052105</t>
  </si>
  <si>
    <t xml:space="preserve">MIS 5001591-5002725-5002741 
MIS 5003762
MIS 5010591-5010644-5010726-5010752-5010806-5010814-5010836-5010840-5010857-5010859-5010861-5010868-5010882-5010888-5010894-5010913 
5037953
5072577
phased πράξεις  με MIS 5003652 και  5010831 </t>
  </si>
  <si>
    <t>Οι 3 πράξεις των δράσεων  EATA4, ΣΥΔΝΑ13 που συνεισφέρουν στο δεικτη είναι μεταφερόμενες</t>
  </si>
  <si>
    <t>ΤΕΚΜΗΡΙΩΣΗ ΥΠΟΛΟΓΙΣΜΟΥ ΠΡΟΒΛΕΠΟΜΕΝΗΣ ΤΙΜΗΣ ΔΕΙΚΤΗ ΚΑΤΆ ΤΗΝ ΟΛΟΚΛΗΡΩΣΗ ΤΟΥ ΠΡΟΓΡΑΜΜΑΤΟΣ</t>
  </si>
  <si>
    <t>MIS 5002039-5002626
MIS5055394-5063619</t>
  </si>
  <si>
    <t>ATT025,
ΑΣΔΑ_21</t>
  </si>
  <si>
    <t>Η τιμή υπολογίζεται με βάση την τιμή στόχο των 4 πράξεων που ολοκληρώνονται στην ΠΠ2014-2020, εκτιμώντας ότι θα επιτευχθεί κατά 80% ο στόχος αυτός</t>
  </si>
  <si>
    <t>Τιμή δείκτη με βάση την τιμή στόχο των ΤΔΠ των έργων που ολοκληρώνονται εντός της ΠΠ2014-2020</t>
  </si>
  <si>
    <t>5 MIS (5033183-5033827-5041813-5044885-5044933)</t>
  </si>
  <si>
    <t>Με βάση την τιμή στόχο των ΤΔΠ: 1.750</t>
  </si>
  <si>
    <t>MIS 5002256-5002893
MIS 5030302-5030370
35 MIS</t>
  </si>
  <si>
    <t>Τιμή δείκτη με βάση την τιμή στόχο των 39 ΤΔΠ των πράξεων του ΠΠ 052.</t>
  </si>
  <si>
    <t>MIS 5002051
5 MIS (5030644-5030936-5035553-5035715-5037433)
MIS 5037952-5038182-5040179
MIS 5052429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</si>
</sst>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quot; €&quot;"/>
  </numFmts>
  <fonts count="20">
    <font>
      <sz val="11"/>
      <color indexed="8"/>
      <name val="Calibri"/>
    </font>
    <font>
      <sz val="11"/>
      <color theme="1"/>
      <name val="Helvetica Neue"/>
      <family val="2"/>
      <charset val="161"/>
      <scheme val="minor"/>
    </font>
    <font>
      <sz val="12"/>
      <color indexed="8"/>
      <name val="Calibri"/>
      <family val="2"/>
      <charset val="161"/>
    </font>
    <font>
      <sz val="14"/>
      <color indexed="8"/>
      <name val="Calibri"/>
      <family val="2"/>
      <charset val="161"/>
    </font>
    <font>
      <u/>
      <sz val="12"/>
      <color indexed="11"/>
      <name val="Calibri"/>
      <family val="2"/>
      <charset val="161"/>
    </font>
    <font>
      <b/>
      <sz val="16"/>
      <color indexed="8"/>
      <name val="Calibri"/>
      <family val="2"/>
      <charset val="161"/>
    </font>
    <font>
      <sz val="8"/>
      <color indexed="8"/>
      <name val="Tahoma"/>
      <family val="2"/>
      <charset val="161"/>
    </font>
    <font>
      <sz val="8"/>
      <color indexed="8"/>
      <name val="Tahoma Bold"/>
    </font>
    <font>
      <sz val="8"/>
      <color indexed="8"/>
      <name val="Arial"/>
      <family val="2"/>
      <charset val="161"/>
    </font>
    <font>
      <sz val="10"/>
      <color indexed="20"/>
      <name val="Arial"/>
      <family val="2"/>
      <charset val="161"/>
    </font>
    <font>
      <sz val="8"/>
      <color indexed="8"/>
      <name val="Tahoma"/>
      <family val="2"/>
      <charset val="161"/>
    </font>
    <font>
      <sz val="8"/>
      <name val="Tahoma"/>
      <family val="2"/>
      <charset val="161"/>
    </font>
    <font>
      <sz val="11"/>
      <color indexed="8"/>
      <name val="Calibri"/>
      <family val="2"/>
      <charset val="161"/>
    </font>
    <font>
      <sz val="11"/>
      <color theme="1"/>
      <name val="Calibri"/>
      <family val="2"/>
      <charset val="161"/>
    </font>
    <font>
      <sz val="8"/>
      <color theme="1"/>
      <name val="Tahoma"/>
      <family val="2"/>
      <charset val="161"/>
    </font>
    <font>
      <sz val="10"/>
      <color indexed="8"/>
      <name val="Arial"/>
      <family val="2"/>
      <charset val="161"/>
    </font>
    <font>
      <sz val="10"/>
      <name val="Arial"/>
      <family val="2"/>
      <charset val="161"/>
    </font>
    <font>
      <sz val="8"/>
      <color rgb="FF00B0F0"/>
      <name val="Tahoma"/>
      <family val="2"/>
      <charset val="161"/>
    </font>
    <font>
      <sz val="11"/>
      <color rgb="FF00B0F0"/>
      <name val="Calibri"/>
      <family val="2"/>
      <charset val="161"/>
    </font>
    <font>
      <sz val="8"/>
      <color rgb="FF00B0F0"/>
      <name val="Arial"/>
      <family val="2"/>
      <charset val="161"/>
    </font>
  </fonts>
  <fills count="8">
    <fill>
      <patternFill patternType="none"/>
    </fill>
    <fill>
      <patternFill patternType="gray125"/>
    </fill>
    <fill>
      <patternFill patternType="solid">
        <fgColor indexed="9"/>
        <bgColor auto="1"/>
      </patternFill>
    </fill>
    <fill>
      <patternFill patternType="solid">
        <fgColor indexed="10"/>
        <bgColor auto="1"/>
      </patternFill>
    </fill>
    <fill>
      <patternFill patternType="solid">
        <fgColor indexed="14"/>
        <bgColor auto="1"/>
      </patternFill>
    </fill>
    <fill>
      <patternFill patternType="solid">
        <fgColor indexed="16"/>
        <bgColor auto="1"/>
      </patternFill>
    </fill>
    <fill>
      <patternFill patternType="solid">
        <fgColor indexed="17"/>
        <bgColor auto="1"/>
      </patternFill>
    </fill>
    <fill>
      <patternFill patternType="solid">
        <fgColor rgb="FF92D050"/>
        <bgColor indexed="64"/>
      </patternFill>
    </fill>
  </fills>
  <borders count="32">
    <border>
      <left/>
      <right/>
      <top/>
      <bottom/>
      <diagonal/>
    </border>
    <border>
      <left style="thin">
        <color indexed="12"/>
      </left>
      <right style="thin">
        <color indexed="12"/>
      </right>
      <top style="thin">
        <color indexed="12"/>
      </top>
      <bottom style="thin">
        <color indexed="13"/>
      </bottom>
      <diagonal/>
    </border>
    <border>
      <left style="thin">
        <color indexed="13"/>
      </left>
      <right style="thin">
        <color indexed="13"/>
      </right>
      <top style="thin">
        <color indexed="13"/>
      </top>
      <bottom style="thin">
        <color indexed="13"/>
      </bottom>
      <diagonal/>
    </border>
    <border>
      <left style="thin">
        <color indexed="8"/>
      </left>
      <right style="thin">
        <color indexed="8"/>
      </right>
      <top style="thin">
        <color indexed="8"/>
      </top>
      <bottom style="thin">
        <color indexed="8"/>
      </bottom>
      <diagonal/>
    </border>
    <border>
      <left style="thin">
        <color indexed="12"/>
      </left>
      <right style="thin">
        <color indexed="12"/>
      </right>
      <top style="thin">
        <color indexed="13"/>
      </top>
      <bottom style="thin">
        <color indexed="13"/>
      </bottom>
      <diagonal/>
    </border>
    <border>
      <left style="thin">
        <color indexed="13"/>
      </left>
      <right style="thin">
        <color indexed="13"/>
      </right>
      <top style="thin">
        <color indexed="13"/>
      </top>
      <bottom/>
      <diagonal/>
    </border>
    <border>
      <left style="thin">
        <color indexed="12"/>
      </left>
      <right style="thin">
        <color indexed="12"/>
      </right>
      <top/>
      <bottom style="thin">
        <color indexed="13"/>
      </bottom>
      <diagonal/>
    </border>
    <border>
      <left style="thin">
        <color indexed="13"/>
      </left>
      <right style="thin">
        <color indexed="12"/>
      </right>
      <top style="thin">
        <color indexed="13"/>
      </top>
      <bottom style="thin">
        <color indexed="13"/>
      </bottom>
      <diagonal/>
    </border>
    <border>
      <left style="thin">
        <color indexed="12"/>
      </left>
      <right style="thin">
        <color indexed="12"/>
      </right>
      <top style="thin">
        <color indexed="13"/>
      </top>
      <bottom/>
      <diagonal/>
    </border>
    <border>
      <left style="thin">
        <color indexed="12"/>
      </left>
      <right style="thin">
        <color indexed="12"/>
      </right>
      <top/>
      <bottom style="thin">
        <color indexed="12"/>
      </bottom>
      <diagonal/>
    </border>
    <border>
      <left style="thin">
        <color indexed="64"/>
      </left>
      <right style="thin">
        <color indexed="64"/>
      </right>
      <top style="thin">
        <color indexed="64"/>
      </top>
      <bottom style="thin">
        <color indexed="64"/>
      </bottom>
      <diagonal/>
    </border>
    <border>
      <left/>
      <right/>
      <top style="thin">
        <color indexed="12"/>
      </top>
      <bottom/>
      <diagonal/>
    </border>
    <border>
      <left style="thin">
        <color indexed="13"/>
      </left>
      <right/>
      <top style="thin">
        <color indexed="13"/>
      </top>
      <bottom style="thin">
        <color indexed="13"/>
      </bottom>
      <diagonal/>
    </border>
    <border>
      <left style="thin">
        <color indexed="12"/>
      </left>
      <right/>
      <top style="thin">
        <color indexed="12"/>
      </top>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8"/>
      </right>
      <top style="thin">
        <color indexed="8"/>
      </top>
      <bottom style="thin">
        <color indexed="8"/>
      </bottom>
      <diagonal/>
    </border>
    <border>
      <left style="thin">
        <color indexed="64"/>
      </left>
      <right style="medium">
        <color indexed="64"/>
      </right>
      <top style="thin">
        <color indexed="64"/>
      </top>
      <bottom style="thin">
        <color indexed="64"/>
      </bottom>
      <diagonal/>
    </border>
    <border>
      <left style="medium">
        <color indexed="64"/>
      </left>
      <right style="thin">
        <color indexed="8"/>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13"/>
      </left>
      <right/>
      <top style="thin">
        <color indexed="13"/>
      </top>
      <bottom/>
      <diagonal/>
    </border>
    <border>
      <left style="thin">
        <color indexed="12"/>
      </left>
      <right/>
      <top/>
      <bottom/>
      <diagonal/>
    </border>
    <border>
      <left style="thin">
        <color indexed="12"/>
      </left>
      <right/>
      <top style="thin">
        <color indexed="13"/>
      </top>
      <bottom style="thin">
        <color indexed="13"/>
      </bottom>
      <diagonal/>
    </border>
    <border>
      <left style="thin">
        <color indexed="12"/>
      </left>
      <right/>
      <top style="thin">
        <color indexed="13"/>
      </top>
      <bottom/>
      <diagonal/>
    </border>
    <border>
      <left style="thin">
        <color indexed="12"/>
      </left>
      <right/>
      <top/>
      <bottom style="thin">
        <color indexed="12"/>
      </bottom>
      <diagonal/>
    </border>
  </borders>
  <cellStyleXfs count="12">
    <xf numFmtId="0" fontId="0" fillId="0" borderId="0" applyNumberFormat="0" applyFill="0" applyBorder="0" applyProtection="0"/>
    <xf numFmtId="9" fontId="12" fillId="0" borderId="0" applyFont="0" applyFill="0" applyBorder="0" applyAlignment="0" applyProtection="0"/>
    <xf numFmtId="0" fontId="13" fillId="0" borderId="0"/>
    <xf numFmtId="0" fontId="1" fillId="0" borderId="0"/>
    <xf numFmtId="0" fontId="15"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9" fontId="16" fillId="0" borderId="0" applyFont="0" applyFill="0" applyBorder="0" applyAlignment="0" applyProtection="0"/>
    <xf numFmtId="0" fontId="15" fillId="0" borderId="0"/>
  </cellStyleXfs>
  <cellXfs count="117">
    <xf numFmtId="0" fontId="0" fillId="0" borderId="0" xfId="0" applyFont="1" applyAlignment="1"/>
    <xf numFmtId="0" fontId="3" fillId="0" borderId="0" xfId="0" applyFont="1" applyAlignment="1">
      <alignment horizontal="left"/>
    </xf>
    <xf numFmtId="0" fontId="2" fillId="2" borderId="0" xfId="0" applyFont="1" applyFill="1" applyAlignment="1">
      <alignment horizontal="left"/>
    </xf>
    <xf numFmtId="0" fontId="2" fillId="3" borderId="0" xfId="0" applyFont="1" applyFill="1" applyAlignment="1">
      <alignment horizontal="left"/>
    </xf>
    <xf numFmtId="0" fontId="4" fillId="3" borderId="0" xfId="0" applyFont="1" applyFill="1" applyAlignment="1">
      <alignment horizontal="left"/>
    </xf>
    <xf numFmtId="0" fontId="0" fillId="0" borderId="0" xfId="0" applyNumberFormat="1" applyFont="1" applyAlignment="1"/>
    <xf numFmtId="0" fontId="0" fillId="0" borderId="1" xfId="0" applyFont="1" applyBorder="1" applyAlignment="1"/>
    <xf numFmtId="49" fontId="6" fillId="5" borderId="2" xfId="0" applyNumberFormat="1" applyFont="1" applyFill="1" applyBorder="1" applyAlignment="1">
      <alignment horizontal="center" vertical="top" wrapText="1"/>
    </xf>
    <xf numFmtId="49" fontId="6" fillId="4" borderId="2" xfId="0" applyNumberFormat="1" applyFont="1" applyFill="1" applyBorder="1" applyAlignment="1">
      <alignment horizontal="left" vertical="top" wrapText="1"/>
    </xf>
    <xf numFmtId="164" fontId="6" fillId="4" borderId="3" xfId="0" applyNumberFormat="1" applyFont="1" applyFill="1" applyBorder="1" applyAlignment="1">
      <alignment horizontal="center" vertical="top" wrapText="1"/>
    </xf>
    <xf numFmtId="49" fontId="6" fillId="4" borderId="3" xfId="0" applyNumberFormat="1" applyFont="1" applyFill="1" applyBorder="1" applyAlignment="1">
      <alignment horizontal="center" vertical="top" wrapText="1"/>
    </xf>
    <xf numFmtId="49" fontId="6" fillId="4" borderId="3" xfId="0" applyNumberFormat="1" applyFont="1" applyFill="1" applyBorder="1" applyAlignment="1">
      <alignment horizontal="left" vertical="top" wrapText="1"/>
    </xf>
    <xf numFmtId="4" fontId="6" fillId="4" borderId="3" xfId="0" applyNumberFormat="1" applyFont="1" applyFill="1" applyBorder="1" applyAlignment="1">
      <alignment horizontal="right" vertical="top" wrapText="1"/>
    </xf>
    <xf numFmtId="0" fontId="0" fillId="0" borderId="2" xfId="0" applyFont="1" applyBorder="1" applyAlignment="1"/>
    <xf numFmtId="0" fontId="0" fillId="0" borderId="4" xfId="0" applyFont="1" applyBorder="1" applyAlignment="1"/>
    <xf numFmtId="49" fontId="6" fillId="4" borderId="5" xfId="0" applyNumberFormat="1" applyFont="1" applyFill="1" applyBorder="1" applyAlignment="1">
      <alignment horizontal="left" vertical="top" wrapText="1"/>
    </xf>
    <xf numFmtId="0" fontId="6" fillId="4" borderId="6" xfId="0" applyFont="1" applyFill="1" applyBorder="1" applyAlignment="1">
      <alignment horizontal="left" vertical="top" wrapText="1"/>
    </xf>
    <xf numFmtId="0" fontId="6" fillId="4" borderId="6" xfId="0" applyFont="1" applyFill="1" applyBorder="1" applyAlignment="1">
      <alignment horizontal="center" vertical="top" wrapText="1"/>
    </xf>
    <xf numFmtId="0" fontId="6" fillId="4" borderId="2" xfId="0" applyFont="1" applyFill="1" applyBorder="1" applyAlignment="1">
      <alignment horizontal="left" vertical="top" wrapText="1"/>
    </xf>
    <xf numFmtId="0" fontId="6" fillId="4" borderId="7" xfId="0" applyFont="1" applyFill="1" applyBorder="1" applyAlignment="1">
      <alignment horizontal="center" vertical="top" wrapText="1"/>
    </xf>
    <xf numFmtId="49" fontId="6" fillId="4" borderId="8" xfId="0" applyNumberFormat="1" applyFont="1" applyFill="1" applyBorder="1" applyAlignment="1">
      <alignment horizontal="left" vertical="top" wrapText="1"/>
    </xf>
    <xf numFmtId="49" fontId="6" fillId="4" borderId="9" xfId="0" applyNumberFormat="1" applyFont="1" applyFill="1" applyBorder="1" applyAlignment="1">
      <alignment horizontal="left" vertical="top" wrapText="1"/>
    </xf>
    <xf numFmtId="0" fontId="0" fillId="0" borderId="11" xfId="0" applyFont="1" applyBorder="1" applyAlignment="1"/>
    <xf numFmtId="4" fontId="6" fillId="4" borderId="10" xfId="0" applyNumberFormat="1" applyFont="1" applyFill="1" applyBorder="1" applyAlignment="1">
      <alignment horizontal="right" vertical="top" wrapText="1"/>
    </xf>
    <xf numFmtId="49" fontId="6" fillId="4" borderId="10" xfId="0" applyNumberFormat="1" applyFont="1" applyFill="1" applyBorder="1" applyAlignment="1">
      <alignment horizontal="right" vertical="top" wrapText="1"/>
    </xf>
    <xf numFmtId="49" fontId="8" fillId="4" borderId="10" xfId="0" applyNumberFormat="1" applyFont="1" applyFill="1" applyBorder="1" applyAlignment="1">
      <alignment horizontal="justify" vertical="center" wrapText="1"/>
    </xf>
    <xf numFmtId="49" fontId="6" fillId="0" borderId="10" xfId="0" applyNumberFormat="1" applyFont="1" applyFill="1" applyBorder="1" applyAlignment="1">
      <alignment horizontal="right" vertical="top" wrapText="1"/>
    </xf>
    <xf numFmtId="49" fontId="6" fillId="5" borderId="12" xfId="0" applyNumberFormat="1" applyFont="1" applyFill="1" applyBorder="1" applyAlignment="1">
      <alignment horizontal="center" vertical="top" wrapText="1"/>
    </xf>
    <xf numFmtId="49" fontId="6" fillId="4" borderId="12" xfId="0" applyNumberFormat="1" applyFont="1" applyFill="1" applyBorder="1" applyAlignment="1">
      <alignment horizontal="center" vertical="top" wrapText="1"/>
    </xf>
    <xf numFmtId="0" fontId="0" fillId="0" borderId="12" xfId="0" applyFont="1" applyBorder="1" applyAlignment="1"/>
    <xf numFmtId="49" fontId="5" fillId="4" borderId="13" xfId="0" applyNumberFormat="1" applyFont="1" applyFill="1" applyBorder="1" applyAlignment="1">
      <alignment horizontal="center" vertical="center"/>
    </xf>
    <xf numFmtId="0" fontId="5" fillId="0" borderId="11" xfId="0" applyFont="1" applyBorder="1" applyAlignment="1"/>
    <xf numFmtId="49" fontId="6" fillId="6" borderId="14" xfId="0" applyNumberFormat="1" applyFont="1" applyFill="1" applyBorder="1" applyAlignment="1">
      <alignment horizontal="center" vertical="center" wrapText="1"/>
    </xf>
    <xf numFmtId="49" fontId="6" fillId="6" borderId="15" xfId="0" applyNumberFormat="1" applyFont="1" applyFill="1" applyBorder="1" applyAlignment="1">
      <alignment horizontal="left" vertical="top" wrapText="1"/>
    </xf>
    <xf numFmtId="49" fontId="6" fillId="6" borderId="16" xfId="0" applyNumberFormat="1" applyFont="1" applyFill="1" applyBorder="1" applyAlignment="1">
      <alignment horizontal="left" vertical="top" wrapText="1"/>
    </xf>
    <xf numFmtId="0" fontId="0" fillId="0" borderId="19" xfId="0" applyNumberFormat="1" applyFont="1" applyBorder="1" applyAlignment="1"/>
    <xf numFmtId="164" fontId="6" fillId="4" borderId="21" xfId="0" applyNumberFormat="1" applyFont="1" applyFill="1" applyBorder="1" applyAlignment="1">
      <alignment horizontal="center" vertical="top" wrapText="1"/>
    </xf>
    <xf numFmtId="49" fontId="6" fillId="4" borderId="21" xfId="0" applyNumberFormat="1" applyFont="1" applyFill="1" applyBorder="1" applyAlignment="1">
      <alignment horizontal="center" vertical="top" wrapText="1"/>
    </xf>
    <xf numFmtId="49" fontId="6" fillId="4" borderId="21" xfId="0" applyNumberFormat="1" applyFont="1" applyFill="1" applyBorder="1" applyAlignment="1">
      <alignment horizontal="left" vertical="top" wrapText="1"/>
    </xf>
    <xf numFmtId="4" fontId="6" fillId="4" borderId="21" xfId="0" applyNumberFormat="1" applyFont="1" applyFill="1" applyBorder="1" applyAlignment="1">
      <alignment horizontal="right" vertical="top" wrapText="1"/>
    </xf>
    <xf numFmtId="4" fontId="6" fillId="4" borderId="22" xfId="0" applyNumberFormat="1" applyFont="1" applyFill="1" applyBorder="1" applyAlignment="1">
      <alignment horizontal="right" vertical="top" wrapText="1"/>
    </xf>
    <xf numFmtId="49" fontId="6" fillId="4" borderId="22" xfId="0" applyNumberFormat="1" applyFont="1" applyFill="1" applyBorder="1" applyAlignment="1">
      <alignment horizontal="right" vertical="top" wrapText="1"/>
    </xf>
    <xf numFmtId="0" fontId="0" fillId="0" borderId="23" xfId="0" applyNumberFormat="1" applyFont="1" applyBorder="1" applyAlignment="1"/>
    <xf numFmtId="9" fontId="0" fillId="0" borderId="19" xfId="1" applyFont="1" applyBorder="1" applyAlignment="1">
      <alignment vertical="top"/>
    </xf>
    <xf numFmtId="0" fontId="0" fillId="0" borderId="23" xfId="0" applyNumberFormat="1" applyFont="1" applyBorder="1" applyAlignment="1">
      <alignment vertical="top"/>
    </xf>
    <xf numFmtId="0" fontId="12" fillId="0" borderId="11" xfId="0" applyFont="1" applyBorder="1" applyAlignment="1"/>
    <xf numFmtId="0" fontId="6" fillId="4" borderId="12" xfId="0" applyFont="1" applyFill="1" applyBorder="1" applyAlignment="1">
      <alignment horizontal="center" vertical="top" wrapText="1"/>
    </xf>
    <xf numFmtId="164" fontId="6" fillId="4" borderId="10" xfId="0" applyNumberFormat="1" applyFont="1" applyFill="1" applyBorder="1" applyAlignment="1">
      <alignment horizontal="center" vertical="top" wrapText="1"/>
    </xf>
    <xf numFmtId="49" fontId="6" fillId="4" borderId="10" xfId="0" applyNumberFormat="1" applyFont="1" applyFill="1" applyBorder="1" applyAlignment="1">
      <alignment horizontal="center" vertical="top" wrapText="1"/>
    </xf>
    <xf numFmtId="49" fontId="6" fillId="4" borderId="10" xfId="0" applyNumberFormat="1" applyFont="1" applyFill="1" applyBorder="1" applyAlignment="1">
      <alignment horizontal="left" vertical="top" wrapText="1"/>
    </xf>
    <xf numFmtId="0" fontId="6" fillId="4" borderId="10" xfId="0" applyFont="1" applyFill="1" applyBorder="1" applyAlignment="1">
      <alignment horizontal="center" vertical="top" wrapText="1"/>
    </xf>
    <xf numFmtId="49" fontId="6" fillId="6" borderId="24" xfId="0" applyNumberFormat="1" applyFont="1" applyFill="1" applyBorder="1" applyAlignment="1">
      <alignment horizontal="center" vertical="center" wrapText="1"/>
    </xf>
    <xf numFmtId="164" fontId="6" fillId="4" borderId="22" xfId="0" applyNumberFormat="1" applyFont="1" applyFill="1" applyBorder="1" applyAlignment="1">
      <alignment horizontal="center" vertical="top" wrapText="1"/>
    </xf>
    <xf numFmtId="49" fontId="6" fillId="4" borderId="22" xfId="0" applyNumberFormat="1" applyFont="1" applyFill="1" applyBorder="1" applyAlignment="1">
      <alignment horizontal="center" vertical="top" wrapText="1"/>
    </xf>
    <xf numFmtId="49" fontId="6" fillId="4" borderId="22" xfId="0" applyNumberFormat="1" applyFont="1" applyFill="1" applyBorder="1" applyAlignment="1">
      <alignment horizontal="left" vertical="top" wrapText="1"/>
    </xf>
    <xf numFmtId="49" fontId="6" fillId="4" borderId="27" xfId="0" applyNumberFormat="1" applyFont="1" applyFill="1" applyBorder="1" applyAlignment="1">
      <alignment horizontal="center" vertical="top" wrapText="1"/>
    </xf>
    <xf numFmtId="49" fontId="5" fillId="4" borderId="28" xfId="0" applyNumberFormat="1" applyFont="1" applyFill="1" applyBorder="1" applyAlignment="1">
      <alignment horizontal="center" vertical="center"/>
    </xf>
    <xf numFmtId="0" fontId="0" fillId="0" borderId="0" xfId="0" applyFont="1" applyBorder="1" applyAlignment="1"/>
    <xf numFmtId="164" fontId="6" fillId="4" borderId="0" xfId="0" applyNumberFormat="1" applyFont="1" applyFill="1" applyBorder="1" applyAlignment="1">
      <alignment horizontal="center" vertical="top" wrapText="1"/>
    </xf>
    <xf numFmtId="0" fontId="6" fillId="4" borderId="0" xfId="0" applyFont="1" applyFill="1" applyBorder="1" applyAlignment="1">
      <alignment horizontal="center" vertical="top" wrapText="1"/>
    </xf>
    <xf numFmtId="0" fontId="6" fillId="4" borderId="0" xfId="0" applyFont="1" applyFill="1" applyBorder="1" applyAlignment="1">
      <alignment horizontal="left" vertical="top" wrapText="1"/>
    </xf>
    <xf numFmtId="4" fontId="6" fillId="4" borderId="0" xfId="0" applyNumberFormat="1" applyFont="1" applyFill="1" applyBorder="1" applyAlignment="1">
      <alignment horizontal="right" vertical="top" wrapText="1"/>
    </xf>
    <xf numFmtId="4" fontId="10" fillId="4" borderId="10" xfId="0" applyNumberFormat="1" applyFont="1" applyFill="1" applyBorder="1" applyAlignment="1">
      <alignment horizontal="right" vertical="top" wrapText="1"/>
    </xf>
    <xf numFmtId="3" fontId="6" fillId="4" borderId="22" xfId="0" applyNumberFormat="1" applyFont="1" applyFill="1" applyBorder="1" applyAlignment="1">
      <alignment horizontal="right" vertical="top" wrapText="1"/>
    </xf>
    <xf numFmtId="9" fontId="0" fillId="0" borderId="23" xfId="1" applyFont="1" applyBorder="1" applyAlignment="1">
      <alignment vertical="top"/>
    </xf>
    <xf numFmtId="49" fontId="14" fillId="4" borderId="10" xfId="0" applyNumberFormat="1" applyFont="1" applyFill="1" applyBorder="1" applyAlignment="1">
      <alignment horizontal="center" vertical="top" wrapText="1"/>
    </xf>
    <xf numFmtId="164" fontId="11" fillId="4" borderId="10" xfId="0" applyNumberFormat="1" applyFont="1" applyFill="1" applyBorder="1" applyAlignment="1">
      <alignment horizontal="center" vertical="top" wrapText="1"/>
    </xf>
    <xf numFmtId="4" fontId="11" fillId="4" borderId="10" xfId="0" applyNumberFormat="1" applyFont="1" applyFill="1" applyBorder="1" applyAlignment="1">
      <alignment horizontal="right" vertical="top" wrapText="1"/>
    </xf>
    <xf numFmtId="49" fontId="7" fillId="4" borderId="25" xfId="0" applyNumberFormat="1" applyFont="1" applyFill="1" applyBorder="1" applyAlignment="1">
      <alignment horizontal="center" vertical="center" wrapText="1"/>
    </xf>
    <xf numFmtId="49" fontId="7" fillId="4" borderId="26" xfId="0" applyNumberFormat="1" applyFont="1" applyFill="1" applyBorder="1" applyAlignment="1">
      <alignment horizontal="center" vertical="center" wrapText="1"/>
    </xf>
    <xf numFmtId="49" fontId="8" fillId="4" borderId="22" xfId="0" applyNumberFormat="1" applyFont="1" applyFill="1" applyBorder="1" applyAlignment="1">
      <alignment horizontal="justify" vertical="center" wrapText="1"/>
    </xf>
    <xf numFmtId="49" fontId="6" fillId="4" borderId="25" xfId="0" applyNumberFormat="1" applyFont="1" applyFill="1" applyBorder="1" applyAlignment="1">
      <alignment horizontal="center" vertical="center" wrapText="1"/>
    </xf>
    <xf numFmtId="49" fontId="6" fillId="4" borderId="26" xfId="0" applyNumberFormat="1" applyFont="1" applyFill="1" applyBorder="1" applyAlignment="1">
      <alignment horizontal="center" vertical="center" wrapText="1"/>
    </xf>
    <xf numFmtId="49" fontId="14" fillId="4" borderId="22" xfId="0" applyNumberFormat="1" applyFont="1" applyFill="1" applyBorder="1" applyAlignment="1">
      <alignment horizontal="center" vertical="top" wrapText="1"/>
    </xf>
    <xf numFmtId="0" fontId="0" fillId="0" borderId="29" xfId="0" applyFont="1" applyBorder="1" applyAlignment="1"/>
    <xf numFmtId="49" fontId="10" fillId="4" borderId="22" xfId="0" applyNumberFormat="1" applyFont="1" applyFill="1" applyBorder="1" applyAlignment="1">
      <alignment horizontal="center" vertical="top" wrapText="1"/>
    </xf>
    <xf numFmtId="49" fontId="6" fillId="4" borderId="30" xfId="0" applyNumberFormat="1" applyFont="1" applyFill="1" applyBorder="1" applyAlignment="1">
      <alignment horizontal="center" vertical="top" wrapText="1"/>
    </xf>
    <xf numFmtId="49" fontId="6" fillId="4" borderId="31" xfId="0" applyNumberFormat="1" applyFont="1" applyFill="1" applyBorder="1" applyAlignment="1">
      <alignment horizontal="center" vertical="top" wrapText="1"/>
    </xf>
    <xf numFmtId="49" fontId="17" fillId="4" borderId="3" xfId="0" applyNumberFormat="1" applyFont="1" applyFill="1" applyBorder="1" applyAlignment="1">
      <alignment horizontal="center" vertical="top" wrapText="1"/>
    </xf>
    <xf numFmtId="49" fontId="17" fillId="4" borderId="3" xfId="0" applyNumberFormat="1" applyFont="1" applyFill="1" applyBorder="1" applyAlignment="1">
      <alignment horizontal="left" vertical="top" wrapText="1"/>
    </xf>
    <xf numFmtId="4" fontId="17" fillId="4" borderId="3" xfId="0" applyNumberFormat="1" applyFont="1" applyFill="1" applyBorder="1" applyAlignment="1">
      <alignment horizontal="right" vertical="top" wrapText="1"/>
    </xf>
    <xf numFmtId="4" fontId="17" fillId="4" borderId="10" xfId="0" applyNumberFormat="1" applyFont="1" applyFill="1" applyBorder="1" applyAlignment="1">
      <alignment horizontal="right" vertical="top" wrapText="1"/>
    </xf>
    <xf numFmtId="49" fontId="17" fillId="4" borderId="10" xfId="0" applyNumberFormat="1" applyFont="1" applyFill="1" applyBorder="1" applyAlignment="1">
      <alignment horizontal="right" vertical="top" wrapText="1"/>
    </xf>
    <xf numFmtId="9" fontId="18" fillId="0" borderId="19" xfId="1" applyFont="1" applyBorder="1" applyAlignment="1">
      <alignment vertical="top"/>
    </xf>
    <xf numFmtId="49" fontId="17" fillId="4" borderId="10" xfId="0" applyNumberFormat="1" applyFont="1" applyFill="1" applyBorder="1" applyAlignment="1">
      <alignment horizontal="center" vertical="top" wrapText="1"/>
    </xf>
    <xf numFmtId="49" fontId="17" fillId="4" borderId="10" xfId="0" applyNumberFormat="1" applyFont="1" applyFill="1" applyBorder="1" applyAlignment="1">
      <alignment horizontal="left" vertical="top" wrapText="1"/>
    </xf>
    <xf numFmtId="49" fontId="19" fillId="4" borderId="10" xfId="0" applyNumberFormat="1" applyFont="1" applyFill="1" applyBorder="1" applyAlignment="1">
      <alignment horizontal="justify" vertical="center" wrapText="1"/>
    </xf>
    <xf numFmtId="49" fontId="17" fillId="4" borderId="22" xfId="0" applyNumberFormat="1" applyFont="1" applyFill="1" applyBorder="1" applyAlignment="1">
      <alignment horizontal="center" vertical="top" wrapText="1"/>
    </xf>
    <xf numFmtId="49" fontId="17" fillId="4" borderId="22" xfId="0" applyNumberFormat="1" applyFont="1" applyFill="1" applyBorder="1" applyAlignment="1">
      <alignment horizontal="left" vertical="top" wrapText="1"/>
    </xf>
    <xf numFmtId="4" fontId="17" fillId="4" borderId="22" xfId="0" applyNumberFormat="1" applyFont="1" applyFill="1" applyBorder="1" applyAlignment="1">
      <alignment horizontal="right" vertical="top" wrapText="1"/>
    </xf>
    <xf numFmtId="49" fontId="17" fillId="4" borderId="22" xfId="0" applyNumberFormat="1" applyFont="1" applyFill="1" applyBorder="1" applyAlignment="1">
      <alignment horizontal="right" vertical="top" wrapText="1"/>
    </xf>
    <xf numFmtId="9" fontId="18" fillId="0" borderId="23" xfId="1" applyFont="1" applyBorder="1" applyAlignment="1">
      <alignment vertical="top"/>
    </xf>
    <xf numFmtId="0" fontId="17" fillId="4" borderId="10" xfId="0" applyFont="1" applyFill="1" applyBorder="1" applyAlignment="1">
      <alignment horizontal="left" vertical="top" wrapText="1"/>
    </xf>
    <xf numFmtId="9" fontId="18" fillId="0" borderId="19" xfId="1" applyFont="1" applyBorder="1" applyAlignment="1">
      <alignment vertical="top" wrapText="1"/>
    </xf>
    <xf numFmtId="3" fontId="17" fillId="4" borderId="10" xfId="0" applyNumberFormat="1" applyFont="1" applyFill="1" applyBorder="1" applyAlignment="1">
      <alignment horizontal="right" vertical="top" wrapText="1"/>
    </xf>
    <xf numFmtId="4" fontId="6" fillId="4" borderId="25" xfId="0" applyNumberFormat="1" applyFont="1" applyFill="1" applyBorder="1" applyAlignment="1">
      <alignment horizontal="right" vertical="top" wrapText="1"/>
    </xf>
    <xf numFmtId="4" fontId="17" fillId="4" borderId="25" xfId="0" applyNumberFormat="1" applyFont="1" applyFill="1" applyBorder="1" applyAlignment="1">
      <alignment horizontal="right" vertical="top" wrapText="1"/>
    </xf>
    <xf numFmtId="4" fontId="6" fillId="4" borderId="26" xfId="0" applyNumberFormat="1" applyFont="1" applyFill="1" applyBorder="1" applyAlignment="1">
      <alignment horizontal="right" vertical="top" wrapText="1"/>
    </xf>
    <xf numFmtId="49" fontId="6" fillId="7" borderId="24" xfId="0" applyNumberFormat="1" applyFont="1" applyFill="1" applyBorder="1" applyAlignment="1">
      <alignment horizontal="left" vertical="top" wrapText="1"/>
    </xf>
    <xf numFmtId="49" fontId="6" fillId="7" borderId="16" xfId="0" applyNumberFormat="1" applyFont="1" applyFill="1" applyBorder="1" applyAlignment="1">
      <alignment horizontal="left" vertical="top" wrapText="1"/>
    </xf>
    <xf numFmtId="49" fontId="6" fillId="7" borderId="17" xfId="0" applyNumberFormat="1" applyFont="1" applyFill="1" applyBorder="1" applyAlignment="1">
      <alignment horizontal="left" vertical="top" wrapText="1"/>
    </xf>
    <xf numFmtId="4" fontId="17" fillId="4" borderId="26" xfId="0" applyNumberFormat="1" applyFont="1" applyFill="1" applyBorder="1" applyAlignment="1">
      <alignment horizontal="right" vertical="top" wrapText="1"/>
    </xf>
    <xf numFmtId="4" fontId="11" fillId="4" borderId="25" xfId="0" applyNumberFormat="1" applyFont="1" applyFill="1" applyBorder="1" applyAlignment="1">
      <alignment horizontal="right" vertical="top" wrapText="1"/>
    </xf>
    <xf numFmtId="3" fontId="6" fillId="4" borderId="26" xfId="0" applyNumberFormat="1" applyFont="1" applyFill="1" applyBorder="1" applyAlignment="1">
      <alignment horizontal="right" vertical="top" wrapText="1"/>
    </xf>
    <xf numFmtId="3" fontId="17" fillId="4" borderId="25" xfId="0" applyNumberFormat="1" applyFont="1" applyFill="1" applyBorder="1" applyAlignment="1">
      <alignment horizontal="right" vertical="top" wrapText="1"/>
    </xf>
    <xf numFmtId="0" fontId="2" fillId="0" borderId="0" xfId="0" applyFont="1" applyAlignment="1">
      <alignment horizontal="left" wrapText="1"/>
    </xf>
    <xf numFmtId="0" fontId="0" fillId="0" borderId="0" xfId="0" applyFont="1" applyAlignment="1"/>
    <xf numFmtId="49" fontId="7" fillId="4" borderId="25" xfId="0" applyNumberFormat="1" applyFont="1" applyFill="1" applyBorder="1" applyAlignment="1">
      <alignment horizontal="center" vertical="center" wrapText="1"/>
    </xf>
    <xf numFmtId="0" fontId="7" fillId="4" borderId="25" xfId="0" applyFont="1" applyFill="1" applyBorder="1" applyAlignment="1">
      <alignment horizontal="center" vertical="center" wrapText="1"/>
    </xf>
    <xf numFmtId="49" fontId="7" fillId="4" borderId="18" xfId="0" applyNumberFormat="1" applyFont="1" applyFill="1" applyBorder="1" applyAlignment="1">
      <alignment horizontal="center" vertical="center" wrapText="1"/>
    </xf>
    <xf numFmtId="0" fontId="7" fillId="4" borderId="18" xfId="0" applyFont="1" applyFill="1" applyBorder="1" applyAlignment="1">
      <alignment horizontal="center" vertical="center" wrapText="1"/>
    </xf>
    <xf numFmtId="0" fontId="7" fillId="4" borderId="20" xfId="0" applyFont="1" applyFill="1" applyBorder="1" applyAlignment="1">
      <alignment horizontal="center" vertical="center" wrapText="1"/>
    </xf>
    <xf numFmtId="0" fontId="7" fillId="4" borderId="26" xfId="0" applyFont="1" applyFill="1" applyBorder="1" applyAlignment="1">
      <alignment horizontal="center" vertical="center" wrapText="1"/>
    </xf>
    <xf numFmtId="164" fontId="17" fillId="4" borderId="3" xfId="0" applyNumberFormat="1" applyFont="1" applyFill="1" applyBorder="1" applyAlignment="1">
      <alignment horizontal="center" vertical="top" wrapText="1"/>
    </xf>
    <xf numFmtId="164" fontId="17" fillId="0" borderId="10" xfId="0" applyNumberFormat="1" applyFont="1" applyFill="1" applyBorder="1" applyAlignment="1">
      <alignment horizontal="center" vertical="top" wrapText="1"/>
    </xf>
    <xf numFmtId="164" fontId="17" fillId="4" borderId="10" xfId="0" applyNumberFormat="1" applyFont="1" applyFill="1" applyBorder="1" applyAlignment="1">
      <alignment horizontal="center" vertical="top" wrapText="1"/>
    </xf>
    <xf numFmtId="164" fontId="17" fillId="4" borderId="22" xfId="0" applyNumberFormat="1" applyFont="1" applyFill="1" applyBorder="1" applyAlignment="1">
      <alignment horizontal="center" vertical="top" wrapText="1"/>
    </xf>
  </cellXfs>
  <cellStyles count="12">
    <cellStyle name="Κανονικό" xfId="0" builtinId="0"/>
    <cellStyle name="Κανονικό 2" xfId="2"/>
    <cellStyle name="Κανονικό 2 2" xfId="3"/>
    <cellStyle name="Κανονικό 2 2 2" xfId="4"/>
    <cellStyle name="Κανονικό 3" xfId="11"/>
    <cellStyle name="Κανονικό 3 2 2" xfId="9"/>
    <cellStyle name="Κανονικό 3 3 2" xfId="8"/>
    <cellStyle name="Κανονικό 5 8 2 2 2" xfId="7"/>
    <cellStyle name="Ποσοστό" xfId="1" builtinId="5"/>
    <cellStyle name="Ποσοστό 2" xfId="5"/>
    <cellStyle name="Ποσοστό 2 2" xfId="10"/>
    <cellStyle name="Ποσοστό 2 2 2" xfId="6"/>
  </cellStyles>
  <dxfs count="0"/>
  <tableStyles count="0"/>
  <colors>
    <indexedColors>
      <rgbColor rgb="FF000000"/>
      <rgbColor rgb="FFFFFFFF"/>
      <rgbColor rgb="FFFF0000"/>
      <rgbColor rgb="FF00FF00"/>
      <rgbColor rgb="FF0000FF"/>
      <rgbColor rgb="FFFFFF00"/>
      <rgbColor rgb="FFFF00FF"/>
      <rgbColor rgb="FF00FFFF"/>
      <rgbColor rgb="FF000000"/>
      <rgbColor rgb="015E88B1"/>
      <rgbColor rgb="01EEF3F4"/>
      <rgbColor rgb="FF0000FF"/>
      <rgbColor rgb="FFAAAAAA"/>
      <rgbColor rgb="FF777777"/>
      <rgbColor rgb="FFFFFFFF"/>
      <rgbColor rgb="FF9F8AB9"/>
      <rgbColor rgb="FFCFE0F1"/>
      <rgbColor rgb="FFFDE9D9"/>
      <rgbColor rgb="FFFFFF00"/>
      <rgbColor rgb="FFFF0000"/>
      <rgbColor rgb="FF7030A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Θέμα του Office">
  <a:themeElements>
    <a:clrScheme name="Θέμα του Offic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Θέμα του Office">
      <a:majorFont>
        <a:latin typeface="Helvetica Neue"/>
        <a:ea typeface="Helvetica Neue"/>
        <a:cs typeface="Helvetica Neue"/>
      </a:majorFont>
      <a:minorFont>
        <a:latin typeface="Helvetica Neue"/>
        <a:ea typeface="Helvetica Neue"/>
        <a:cs typeface="Helvetica Neue"/>
      </a:minorFont>
    </a:fontScheme>
    <a:fmtScheme name="Θέμα του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38100" dist="23000" dir="5400000" rotWithShape="0">
              <a:srgbClr val="000000">
                <a:alpha val="35000"/>
              </a:srgbClr>
            </a:outerShdw>
          </a:effectLst>
        </a:effectStyle>
        <a:effectStyle>
          <a:effectLst>
            <a:outerShdw blurRad="38100" dist="23000" dir="5400000" rotWithShape="0">
              <a:srgbClr val="000000">
                <a:alpha val="35000"/>
              </a:srgbClr>
            </a:outerShdw>
          </a:effectLst>
        </a:effectStyle>
        <a:effectStyle>
          <a:effectLst>
            <a:outerShdw blurRad="38100" dist="20000" dir="5400000" rotWithShape="0">
              <a:srgbClr val="000000">
                <a:alpha val="38000"/>
              </a:srgbClr>
            </a:outerShdw>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outerShdw blurRad="38100" dist="23000" dir="5400000" rotWithShape="0">
            <a:srgbClr val="000000">
              <a:alpha val="35000"/>
            </a:srgbClr>
          </a:outerShdw>
        </a:effectLst>
        <a:sp3d/>
      </a:spPr>
      <a:bodyPr rot="0" spcFirstLastPara="1" vertOverflow="overflow" horzOverflow="overflow" vert="horz" wrap="square" lIns="45719" tIns="45719" rIns="45719" bIns="45719"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outerShdw blurRad="38100" dist="20000" dir="5400000" rotWithShape="0">
            <a:srgbClr val="000000">
              <a:alpha val="38000"/>
            </a:srgbClr>
          </a:outerShdw>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D12"/>
  <sheetViews>
    <sheetView showGridLines="0" workbookViewId="0"/>
  </sheetViews>
  <sheetFormatPr defaultColWidth="10" defaultRowHeight="12.95" customHeight="1"/>
  <cols>
    <col min="1" max="1" width="2" customWidth="1"/>
    <col min="2" max="4" width="30.5703125" customWidth="1"/>
  </cols>
  <sheetData>
    <row r="3" spans="2:4" ht="0" hidden="1" customHeight="1">
      <c r="B3" s="105" t="s">
        <v>0</v>
      </c>
      <c r="C3" s="106"/>
      <c r="D3" s="106"/>
    </row>
    <row r="7" spans="2:4" ht="18.75">
      <c r="B7" s="1" t="s">
        <v>1</v>
      </c>
      <c r="C7" s="1" t="s">
        <v>2</v>
      </c>
      <c r="D7" s="1" t="s">
        <v>3</v>
      </c>
    </row>
    <row r="9" spans="2:4" ht="15.75">
      <c r="B9" s="2" t="s">
        <v>4</v>
      </c>
      <c r="C9" s="2"/>
      <c r="D9" s="2"/>
    </row>
    <row r="10" spans="2:4" ht="15.75">
      <c r="B10" s="3"/>
      <c r="C10" s="3" t="s">
        <v>5</v>
      </c>
      <c r="D10" s="4" t="s">
        <v>4</v>
      </c>
    </row>
    <row r="11" spans="2:4" ht="15.75">
      <c r="B11" s="2" t="s">
        <v>255</v>
      </c>
      <c r="C11" s="2"/>
      <c r="D11" s="2"/>
    </row>
    <row r="12" spans="2:4" ht="15.75">
      <c r="B12" s="3"/>
      <c r="C12" s="3" t="s">
        <v>5</v>
      </c>
      <c r="D12" s="4" t="s">
        <v>255</v>
      </c>
    </row>
  </sheetData>
  <mergeCells count="1">
    <mergeCell ref="B3:D3"/>
  </mergeCells>
  <hyperlinks>
    <hyperlink ref="D10" location="'ΕΠΙΧΕΙΡΗΣΙΑΚΟΙ ΔΕΙΚΤΕΣ'!R1C1" display="ΕΠΙΧΕΙΡΗΣΙΑΚΟΙ ΔΕΙΚΤΕΣ"/>
    <hyperlink ref="D12" location="'Φύλλο1'!R1C1" display="Φύλλο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04"/>
  <sheetViews>
    <sheetView showGridLines="0" tabSelected="1" topLeftCell="C22" zoomScale="85" zoomScaleNormal="85" workbookViewId="0">
      <selection activeCell="G108" sqref="G108"/>
    </sheetView>
  </sheetViews>
  <sheetFormatPr defaultColWidth="8.85546875" defaultRowHeight="50.1" customHeight="1"/>
  <cols>
    <col min="1" max="2" width="8.85546875" style="5" hidden="1" customWidth="1"/>
    <col min="3" max="3" width="15.42578125" style="5" customWidth="1"/>
    <col min="4" max="4" width="18.42578125" style="5" customWidth="1"/>
    <col min="5" max="6" width="15.42578125" style="5" customWidth="1"/>
    <col min="7" max="7" width="29" style="5" customWidth="1"/>
    <col min="8" max="8" width="10.42578125" style="5" customWidth="1"/>
    <col min="9" max="9" width="12.42578125" style="5" customWidth="1"/>
    <col min="10" max="12" width="19.42578125" style="5" customWidth="1"/>
    <col min="13" max="13" width="22" style="5" customWidth="1"/>
    <col min="14" max="14" width="19.42578125" style="5" customWidth="1"/>
    <col min="15" max="15" width="20.140625" style="5" customWidth="1"/>
    <col min="16" max="16384" width="8.85546875" style="5"/>
  </cols>
  <sheetData>
    <row r="1" spans="1:15" ht="50.1" customHeight="1" thickBot="1">
      <c r="A1" s="6"/>
      <c r="B1" s="6"/>
      <c r="C1" s="30" t="s">
        <v>6</v>
      </c>
      <c r="D1" s="22"/>
      <c r="E1" s="31"/>
      <c r="F1" s="31"/>
      <c r="G1" s="22"/>
      <c r="H1" s="22"/>
      <c r="I1" s="22"/>
      <c r="J1" s="22"/>
      <c r="K1" s="22"/>
      <c r="L1" s="22"/>
      <c r="M1" s="22"/>
      <c r="N1" s="45"/>
    </row>
    <row r="2" spans="1:15" ht="83.25" customHeight="1">
      <c r="A2" s="7" t="s">
        <v>7</v>
      </c>
      <c r="B2" s="27" t="s">
        <v>8</v>
      </c>
      <c r="C2" s="32" t="s">
        <v>9</v>
      </c>
      <c r="D2" s="33" t="s">
        <v>10</v>
      </c>
      <c r="E2" s="33" t="s">
        <v>11</v>
      </c>
      <c r="F2" s="33" t="s">
        <v>12</v>
      </c>
      <c r="G2" s="33" t="s">
        <v>13</v>
      </c>
      <c r="H2" s="33" t="s">
        <v>14</v>
      </c>
      <c r="I2" s="33" t="s">
        <v>15</v>
      </c>
      <c r="J2" s="33" t="s">
        <v>16</v>
      </c>
      <c r="K2" s="98" t="s">
        <v>367</v>
      </c>
      <c r="L2" s="99" t="s">
        <v>17</v>
      </c>
      <c r="M2" s="99" t="s">
        <v>265</v>
      </c>
      <c r="N2" s="99" t="s">
        <v>382</v>
      </c>
      <c r="O2" s="100" t="s">
        <v>266</v>
      </c>
    </row>
    <row r="3" spans="1:15" ht="94.9" customHeight="1">
      <c r="A3" s="8" t="s">
        <v>18</v>
      </c>
      <c r="B3" s="28" t="s">
        <v>19</v>
      </c>
      <c r="C3" s="109" t="s">
        <v>20</v>
      </c>
      <c r="D3" s="9">
        <v>5632533</v>
      </c>
      <c r="E3" s="10" t="s">
        <v>21</v>
      </c>
      <c r="F3" s="10" t="s">
        <v>22</v>
      </c>
      <c r="G3" s="11" t="s">
        <v>23</v>
      </c>
      <c r="H3" s="11" t="s">
        <v>24</v>
      </c>
      <c r="I3" s="10" t="s">
        <v>25</v>
      </c>
      <c r="J3" s="12">
        <v>1</v>
      </c>
      <c r="K3" s="95">
        <v>1</v>
      </c>
      <c r="L3" s="24" t="s">
        <v>26</v>
      </c>
      <c r="M3" s="24" t="s">
        <v>267</v>
      </c>
      <c r="N3" s="24" t="s">
        <v>339</v>
      </c>
      <c r="O3" s="43">
        <f>K3/J3</f>
        <v>1</v>
      </c>
    </row>
    <row r="4" spans="1:15" ht="109.5" customHeight="1">
      <c r="A4" s="8" t="s">
        <v>18</v>
      </c>
      <c r="B4" s="28" t="s">
        <v>19</v>
      </c>
      <c r="C4" s="110"/>
      <c r="D4" s="9">
        <v>5632533</v>
      </c>
      <c r="E4" s="10" t="s">
        <v>21</v>
      </c>
      <c r="F4" s="10" t="s">
        <v>27</v>
      </c>
      <c r="G4" s="11" t="s">
        <v>28</v>
      </c>
      <c r="H4" s="11" t="s">
        <v>24</v>
      </c>
      <c r="I4" s="10" t="s">
        <v>25</v>
      </c>
      <c r="J4" s="12">
        <v>4</v>
      </c>
      <c r="K4" s="95">
        <v>18</v>
      </c>
      <c r="L4" s="24" t="s">
        <v>268</v>
      </c>
      <c r="M4" s="24" t="s">
        <v>269</v>
      </c>
      <c r="N4" s="24" t="s">
        <v>372</v>
      </c>
      <c r="O4" s="43">
        <f>K4/J4</f>
        <v>4.5</v>
      </c>
    </row>
    <row r="5" spans="1:15" ht="42" customHeight="1">
      <c r="A5" s="8" t="s">
        <v>18</v>
      </c>
      <c r="B5" s="28" t="s">
        <v>19</v>
      </c>
      <c r="C5" s="109" t="s">
        <v>29</v>
      </c>
      <c r="D5" s="9">
        <f>3949736+1832000</f>
        <v>5781736</v>
      </c>
      <c r="E5" s="10" t="s">
        <v>30</v>
      </c>
      <c r="F5" s="10" t="s">
        <v>31</v>
      </c>
      <c r="G5" s="11" t="s">
        <v>32</v>
      </c>
      <c r="H5" s="11" t="s">
        <v>33</v>
      </c>
      <c r="I5" s="10" t="s">
        <v>25</v>
      </c>
      <c r="J5" s="12">
        <v>72</v>
      </c>
      <c r="K5" s="95">
        <v>28</v>
      </c>
      <c r="L5" s="23"/>
      <c r="M5" s="23"/>
      <c r="N5" s="24" t="s">
        <v>34</v>
      </c>
      <c r="O5" s="43">
        <f>K5/J5</f>
        <v>0.3888888888888889</v>
      </c>
    </row>
    <row r="6" spans="1:15" ht="187.5" customHeight="1">
      <c r="A6" s="8" t="s">
        <v>18</v>
      </c>
      <c r="B6" s="28" t="s">
        <v>19</v>
      </c>
      <c r="C6" s="110"/>
      <c r="D6" s="113">
        <f>3949736+1832000</f>
        <v>5781736</v>
      </c>
      <c r="E6" s="78" t="s">
        <v>30</v>
      </c>
      <c r="F6" s="78" t="s">
        <v>35</v>
      </c>
      <c r="G6" s="79" t="s">
        <v>36</v>
      </c>
      <c r="H6" s="79" t="s">
        <v>33</v>
      </c>
      <c r="I6" s="78" t="s">
        <v>37</v>
      </c>
      <c r="J6" s="80">
        <v>72</v>
      </c>
      <c r="K6" s="96">
        <v>28</v>
      </c>
      <c r="L6" s="82" t="s">
        <v>270</v>
      </c>
      <c r="M6" s="82" t="s">
        <v>271</v>
      </c>
      <c r="N6" s="82" t="s">
        <v>342</v>
      </c>
      <c r="O6" s="83">
        <f>K6/J6</f>
        <v>0.3888888888888889</v>
      </c>
    </row>
    <row r="7" spans="1:15" ht="147" customHeight="1">
      <c r="A7" s="8" t="s">
        <v>18</v>
      </c>
      <c r="B7" s="28" t="s">
        <v>19</v>
      </c>
      <c r="C7" s="110"/>
      <c r="D7" s="9">
        <f>1832000+3949736+126053</f>
        <v>5907789</v>
      </c>
      <c r="E7" s="10" t="s">
        <v>39</v>
      </c>
      <c r="F7" s="10" t="s">
        <v>40</v>
      </c>
      <c r="G7" s="11" t="s">
        <v>41</v>
      </c>
      <c r="H7" s="11" t="s">
        <v>42</v>
      </c>
      <c r="I7" s="10" t="s">
        <v>25</v>
      </c>
      <c r="J7" s="12">
        <f>12059457.81</f>
        <v>12059457.810000001</v>
      </c>
      <c r="K7" s="95">
        <v>11050</v>
      </c>
      <c r="L7" s="24" t="s">
        <v>43</v>
      </c>
      <c r="M7" s="24" t="s">
        <v>264</v>
      </c>
      <c r="N7" s="26" t="s">
        <v>343</v>
      </c>
      <c r="O7" s="43">
        <f>K7/J7</f>
        <v>9.1629326741680429E-4</v>
      </c>
    </row>
    <row r="8" spans="1:15" ht="68.25" customHeight="1" thickBot="1">
      <c r="A8" s="13"/>
      <c r="B8" s="29"/>
      <c r="C8" s="111"/>
      <c r="D8" s="36">
        <f>1832000+3949736+126053</f>
        <v>5907789</v>
      </c>
      <c r="E8" s="37" t="s">
        <v>39</v>
      </c>
      <c r="F8" s="37" t="s">
        <v>44</v>
      </c>
      <c r="G8" s="38" t="s">
        <v>45</v>
      </c>
      <c r="H8" s="38" t="s">
        <v>42</v>
      </c>
      <c r="I8" s="37" t="s">
        <v>25</v>
      </c>
      <c r="J8" s="39">
        <v>0</v>
      </c>
      <c r="K8" s="97">
        <v>0</v>
      </c>
      <c r="L8" s="40"/>
      <c r="M8" s="40"/>
      <c r="N8" s="41" t="s">
        <v>298</v>
      </c>
      <c r="O8" s="44"/>
    </row>
    <row r="9" spans="1:15" ht="50.1" customHeight="1" thickBot="1">
      <c r="A9" s="14"/>
      <c r="B9" s="14"/>
      <c r="C9" s="56" t="s">
        <v>46</v>
      </c>
      <c r="D9" s="57"/>
      <c r="E9" s="57"/>
      <c r="F9" s="57"/>
      <c r="G9" s="57"/>
      <c r="H9" s="57"/>
      <c r="I9" s="57"/>
      <c r="J9" s="57"/>
      <c r="K9" s="57"/>
      <c r="L9" s="57"/>
      <c r="M9" s="57"/>
      <c r="N9" s="57"/>
    </row>
    <row r="10" spans="1:15" ht="69" customHeight="1">
      <c r="A10" s="7" t="s">
        <v>7</v>
      </c>
      <c r="B10" s="27" t="s">
        <v>8</v>
      </c>
      <c r="C10" s="51" t="s">
        <v>9</v>
      </c>
      <c r="D10" s="34" t="s">
        <v>10</v>
      </c>
      <c r="E10" s="34" t="s">
        <v>11</v>
      </c>
      <c r="F10" s="34" t="s">
        <v>12</v>
      </c>
      <c r="G10" s="34" t="s">
        <v>13</v>
      </c>
      <c r="H10" s="34" t="s">
        <v>14</v>
      </c>
      <c r="I10" s="34" t="s">
        <v>15</v>
      </c>
      <c r="J10" s="34" t="s">
        <v>16</v>
      </c>
      <c r="K10" s="98" t="s">
        <v>367</v>
      </c>
      <c r="L10" s="99" t="s">
        <v>17</v>
      </c>
      <c r="M10" s="99" t="s">
        <v>265</v>
      </c>
      <c r="N10" s="99" t="s">
        <v>382</v>
      </c>
      <c r="O10" s="100" t="s">
        <v>266</v>
      </c>
    </row>
    <row r="11" spans="1:15" ht="54.75" customHeight="1">
      <c r="A11" s="8" t="s">
        <v>18</v>
      </c>
      <c r="B11" s="28" t="s">
        <v>19</v>
      </c>
      <c r="C11" s="107" t="s">
        <v>47</v>
      </c>
      <c r="D11" s="47">
        <v>0</v>
      </c>
      <c r="E11" s="48" t="s">
        <v>48</v>
      </c>
      <c r="F11" s="48" t="s">
        <v>31</v>
      </c>
      <c r="G11" s="49" t="s">
        <v>32</v>
      </c>
      <c r="H11" s="49" t="s">
        <v>33</v>
      </c>
      <c r="I11" s="48" t="s">
        <v>25</v>
      </c>
      <c r="J11" s="23">
        <v>0</v>
      </c>
      <c r="K11" s="95">
        <v>0</v>
      </c>
      <c r="L11" s="23"/>
      <c r="M11" s="23"/>
      <c r="N11" s="25" t="s">
        <v>299</v>
      </c>
      <c r="O11" s="43"/>
    </row>
    <row r="12" spans="1:15" ht="51" customHeight="1">
      <c r="A12" s="8" t="s">
        <v>18</v>
      </c>
      <c r="B12" s="28" t="s">
        <v>19</v>
      </c>
      <c r="C12" s="108"/>
      <c r="D12" s="47">
        <v>0</v>
      </c>
      <c r="E12" s="48" t="s">
        <v>48</v>
      </c>
      <c r="F12" s="48" t="s">
        <v>49</v>
      </c>
      <c r="G12" s="49" t="s">
        <v>50</v>
      </c>
      <c r="H12" s="49" t="s">
        <v>33</v>
      </c>
      <c r="I12" s="48" t="s">
        <v>25</v>
      </c>
      <c r="J12" s="23">
        <v>0</v>
      </c>
      <c r="K12" s="95">
        <v>0</v>
      </c>
      <c r="L12" s="62"/>
      <c r="M12" s="62"/>
      <c r="N12" s="25" t="s">
        <v>299</v>
      </c>
      <c r="O12" s="43"/>
    </row>
    <row r="13" spans="1:15" ht="39.75" customHeight="1">
      <c r="A13" s="8" t="s">
        <v>18</v>
      </c>
      <c r="B13" s="28" t="s">
        <v>19</v>
      </c>
      <c r="C13" s="108"/>
      <c r="D13" s="47">
        <v>0</v>
      </c>
      <c r="E13" s="48" t="s">
        <v>48</v>
      </c>
      <c r="F13" s="48" t="s">
        <v>51</v>
      </c>
      <c r="G13" s="49" t="s">
        <v>52</v>
      </c>
      <c r="H13" s="49" t="s">
        <v>33</v>
      </c>
      <c r="I13" s="48" t="s">
        <v>25</v>
      </c>
      <c r="J13" s="23">
        <v>0</v>
      </c>
      <c r="K13" s="95">
        <v>0</v>
      </c>
      <c r="L13" s="23"/>
      <c r="M13" s="23"/>
      <c r="N13" s="25" t="s">
        <v>299</v>
      </c>
      <c r="O13" s="43"/>
    </row>
    <row r="14" spans="1:15" ht="36" customHeight="1">
      <c r="A14" s="8" t="s">
        <v>18</v>
      </c>
      <c r="B14" s="28" t="s">
        <v>19</v>
      </c>
      <c r="C14" s="108"/>
      <c r="D14" s="47">
        <v>0</v>
      </c>
      <c r="E14" s="48" t="s">
        <v>48</v>
      </c>
      <c r="F14" s="48" t="s">
        <v>53</v>
      </c>
      <c r="G14" s="49" t="s">
        <v>54</v>
      </c>
      <c r="H14" s="49" t="s">
        <v>33</v>
      </c>
      <c r="I14" s="48" t="s">
        <v>25</v>
      </c>
      <c r="J14" s="23">
        <v>0</v>
      </c>
      <c r="K14" s="95">
        <v>0</v>
      </c>
      <c r="L14" s="23"/>
      <c r="M14" s="23"/>
      <c r="N14" s="25" t="s">
        <v>299</v>
      </c>
      <c r="O14" s="43"/>
    </row>
    <row r="15" spans="1:15" ht="42.75" customHeight="1">
      <c r="A15" s="8" t="s">
        <v>18</v>
      </c>
      <c r="B15" s="28" t="s">
        <v>19</v>
      </c>
      <c r="C15" s="108"/>
      <c r="D15" s="47">
        <v>0</v>
      </c>
      <c r="E15" s="48" t="s">
        <v>48</v>
      </c>
      <c r="F15" s="48" t="s">
        <v>55</v>
      </c>
      <c r="G15" s="49" t="s">
        <v>56</v>
      </c>
      <c r="H15" s="49" t="s">
        <v>42</v>
      </c>
      <c r="I15" s="48" t="s">
        <v>25</v>
      </c>
      <c r="J15" s="23">
        <v>0</v>
      </c>
      <c r="K15" s="95">
        <v>0</v>
      </c>
      <c r="L15" s="23"/>
      <c r="M15" s="23"/>
      <c r="N15" s="25" t="s">
        <v>299</v>
      </c>
      <c r="O15" s="43"/>
    </row>
    <row r="16" spans="1:15" ht="27" customHeight="1">
      <c r="A16" s="8" t="s">
        <v>18</v>
      </c>
      <c r="B16" s="28" t="s">
        <v>19</v>
      </c>
      <c r="C16" s="108"/>
      <c r="D16" s="47">
        <v>0</v>
      </c>
      <c r="E16" s="48" t="s">
        <v>48</v>
      </c>
      <c r="F16" s="48" t="s">
        <v>57</v>
      </c>
      <c r="G16" s="49" t="s">
        <v>58</v>
      </c>
      <c r="H16" s="49" t="s">
        <v>59</v>
      </c>
      <c r="I16" s="48" t="s">
        <v>25</v>
      </c>
      <c r="J16" s="23">
        <v>0</v>
      </c>
      <c r="K16" s="95">
        <v>0</v>
      </c>
      <c r="L16" s="23"/>
      <c r="M16" s="23"/>
      <c r="N16" s="25" t="s">
        <v>299</v>
      </c>
      <c r="O16" s="43"/>
    </row>
    <row r="17" spans="1:15" ht="64.5" customHeight="1">
      <c r="A17" s="8" t="s">
        <v>18</v>
      </c>
      <c r="B17" s="28" t="s">
        <v>19</v>
      </c>
      <c r="C17" s="107" t="s">
        <v>60</v>
      </c>
      <c r="D17" s="114">
        <v>23757090</v>
      </c>
      <c r="E17" s="84" t="s">
        <v>61</v>
      </c>
      <c r="F17" s="84" t="s">
        <v>62</v>
      </c>
      <c r="G17" s="85" t="s">
        <v>63</v>
      </c>
      <c r="H17" s="85" t="s">
        <v>24</v>
      </c>
      <c r="I17" s="84" t="s">
        <v>37</v>
      </c>
      <c r="J17" s="81">
        <v>2</v>
      </c>
      <c r="K17" s="96">
        <v>2</v>
      </c>
      <c r="L17" s="82" t="s">
        <v>273</v>
      </c>
      <c r="M17" s="82" t="s">
        <v>272</v>
      </c>
      <c r="N17" s="86" t="s">
        <v>340</v>
      </c>
      <c r="O17" s="83">
        <f>K17/J17</f>
        <v>1</v>
      </c>
    </row>
    <row r="18" spans="1:15" ht="162.75" customHeight="1" thickBot="1">
      <c r="A18" s="15" t="s">
        <v>18</v>
      </c>
      <c r="B18" s="55" t="s">
        <v>19</v>
      </c>
      <c r="C18" s="112"/>
      <c r="D18" s="52">
        <v>3968000</v>
      </c>
      <c r="E18" s="53" t="s">
        <v>64</v>
      </c>
      <c r="F18" s="53" t="s">
        <v>65</v>
      </c>
      <c r="G18" s="54" t="s">
        <v>66</v>
      </c>
      <c r="H18" s="54" t="s">
        <v>24</v>
      </c>
      <c r="I18" s="53" t="s">
        <v>25</v>
      </c>
      <c r="J18" s="40">
        <v>5</v>
      </c>
      <c r="K18" s="97">
        <v>8</v>
      </c>
      <c r="L18" s="41" t="s">
        <v>274</v>
      </c>
      <c r="M18" s="41" t="s">
        <v>275</v>
      </c>
      <c r="N18" s="41" t="s">
        <v>344</v>
      </c>
      <c r="O18" s="64">
        <f>K18/J18</f>
        <v>1.6</v>
      </c>
    </row>
    <row r="19" spans="1:15" ht="50.1" customHeight="1" thickBot="1">
      <c r="A19" s="16"/>
      <c r="B19" s="17"/>
      <c r="C19" s="56" t="s">
        <v>67</v>
      </c>
      <c r="D19" s="58"/>
      <c r="E19" s="59"/>
      <c r="F19" s="59"/>
      <c r="G19" s="60"/>
      <c r="H19" s="60"/>
      <c r="I19" s="59"/>
      <c r="J19" s="61"/>
      <c r="K19" s="61"/>
      <c r="L19" s="61"/>
      <c r="M19" s="61"/>
      <c r="N19" s="61"/>
    </row>
    <row r="20" spans="1:15" ht="75" customHeight="1">
      <c r="A20" s="7" t="s">
        <v>7</v>
      </c>
      <c r="B20" s="27" t="s">
        <v>8</v>
      </c>
      <c r="C20" s="51" t="s">
        <v>9</v>
      </c>
      <c r="D20" s="34" t="s">
        <v>10</v>
      </c>
      <c r="E20" s="34" t="s">
        <v>11</v>
      </c>
      <c r="F20" s="34" t="s">
        <v>12</v>
      </c>
      <c r="G20" s="34" t="s">
        <v>13</v>
      </c>
      <c r="H20" s="34" t="s">
        <v>14</v>
      </c>
      <c r="I20" s="34" t="s">
        <v>15</v>
      </c>
      <c r="J20" s="34" t="s">
        <v>16</v>
      </c>
      <c r="K20" s="98" t="s">
        <v>367</v>
      </c>
      <c r="L20" s="99" t="s">
        <v>17</v>
      </c>
      <c r="M20" s="99" t="s">
        <v>265</v>
      </c>
      <c r="N20" s="99" t="s">
        <v>382</v>
      </c>
      <c r="O20" s="100" t="s">
        <v>266</v>
      </c>
    </row>
    <row r="21" spans="1:15" ht="114" customHeight="1">
      <c r="A21" s="8" t="s">
        <v>18</v>
      </c>
      <c r="B21" s="28" t="s">
        <v>19</v>
      </c>
      <c r="C21" s="107" t="s">
        <v>68</v>
      </c>
      <c r="D21" s="47">
        <v>7816572</v>
      </c>
      <c r="E21" s="48" t="s">
        <v>69</v>
      </c>
      <c r="F21" s="48" t="s">
        <v>31</v>
      </c>
      <c r="G21" s="49" t="s">
        <v>32</v>
      </c>
      <c r="H21" s="49" t="s">
        <v>33</v>
      </c>
      <c r="I21" s="48" t="s">
        <v>25</v>
      </c>
      <c r="J21" s="23">
        <v>181</v>
      </c>
      <c r="K21" s="95">
        <v>195</v>
      </c>
      <c r="L21" s="24" t="s">
        <v>70</v>
      </c>
      <c r="M21" s="24"/>
      <c r="N21" s="24" t="s">
        <v>71</v>
      </c>
      <c r="O21" s="43">
        <f>K21/J21</f>
        <v>1.0773480662983426</v>
      </c>
    </row>
    <row r="22" spans="1:15" ht="94.5" customHeight="1">
      <c r="A22" s="8" t="s">
        <v>18</v>
      </c>
      <c r="B22" s="28" t="s">
        <v>19</v>
      </c>
      <c r="C22" s="108"/>
      <c r="D22" s="47">
        <v>7816572</v>
      </c>
      <c r="E22" s="48" t="s">
        <v>69</v>
      </c>
      <c r="F22" s="48" t="s">
        <v>49</v>
      </c>
      <c r="G22" s="49" t="s">
        <v>50</v>
      </c>
      <c r="H22" s="49" t="s">
        <v>33</v>
      </c>
      <c r="I22" s="48" t="s">
        <v>25</v>
      </c>
      <c r="J22" s="23">
        <v>127</v>
      </c>
      <c r="K22" s="95">
        <f>ROUNDUP(125*0.9,0)</f>
        <v>113</v>
      </c>
      <c r="L22" s="24" t="s">
        <v>72</v>
      </c>
      <c r="M22" s="24" t="s">
        <v>276</v>
      </c>
      <c r="N22" s="24" t="s">
        <v>345</v>
      </c>
      <c r="O22" s="43">
        <f>K22/J22</f>
        <v>0.88976377952755903</v>
      </c>
    </row>
    <row r="23" spans="1:15" ht="156" customHeight="1">
      <c r="A23" s="8" t="s">
        <v>18</v>
      </c>
      <c r="B23" s="28" t="s">
        <v>19</v>
      </c>
      <c r="C23" s="108"/>
      <c r="D23" s="115">
        <v>2800000</v>
      </c>
      <c r="E23" s="84" t="s">
        <v>73</v>
      </c>
      <c r="F23" s="84" t="s">
        <v>51</v>
      </c>
      <c r="G23" s="85" t="s">
        <v>52</v>
      </c>
      <c r="H23" s="85" t="s">
        <v>33</v>
      </c>
      <c r="I23" s="84" t="s">
        <v>37</v>
      </c>
      <c r="J23" s="81">
        <v>44</v>
      </c>
      <c r="K23" s="96">
        <v>42</v>
      </c>
      <c r="L23" s="82" t="s">
        <v>261</v>
      </c>
      <c r="M23" s="82" t="s">
        <v>368</v>
      </c>
      <c r="N23" s="82" t="s">
        <v>346</v>
      </c>
      <c r="O23" s="83">
        <f>K23/J23</f>
        <v>0.95454545454545459</v>
      </c>
    </row>
    <row r="24" spans="1:15" ht="180.75" customHeight="1">
      <c r="A24" s="8" t="s">
        <v>18</v>
      </c>
      <c r="B24" s="28" t="s">
        <v>19</v>
      </c>
      <c r="C24" s="108"/>
      <c r="D24" s="47">
        <v>7816572</v>
      </c>
      <c r="E24" s="48" t="s">
        <v>69</v>
      </c>
      <c r="F24" s="48" t="s">
        <v>53</v>
      </c>
      <c r="G24" s="49" t="s">
        <v>54</v>
      </c>
      <c r="H24" s="49" t="s">
        <v>33</v>
      </c>
      <c r="I24" s="48" t="s">
        <v>25</v>
      </c>
      <c r="J24" s="23">
        <v>10</v>
      </c>
      <c r="K24" s="95">
        <v>40</v>
      </c>
      <c r="L24" s="24" t="s">
        <v>72</v>
      </c>
      <c r="M24" s="24" t="s">
        <v>276</v>
      </c>
      <c r="N24" s="24" t="s">
        <v>347</v>
      </c>
      <c r="O24" s="43">
        <f>K24/J24</f>
        <v>4</v>
      </c>
    </row>
    <row r="25" spans="1:15" ht="107.45" customHeight="1">
      <c r="A25" s="8" t="s">
        <v>18</v>
      </c>
      <c r="B25" s="28" t="s">
        <v>19</v>
      </c>
      <c r="C25" s="108"/>
      <c r="D25" s="47">
        <v>7816572</v>
      </c>
      <c r="E25" s="48" t="s">
        <v>69</v>
      </c>
      <c r="F25" s="48" t="s">
        <v>55</v>
      </c>
      <c r="G25" s="49" t="s">
        <v>56</v>
      </c>
      <c r="H25" s="49" t="s">
        <v>42</v>
      </c>
      <c r="I25" s="48" t="s">
        <v>25</v>
      </c>
      <c r="J25" s="23">
        <v>4900000</v>
      </c>
      <c r="K25" s="95">
        <v>6500000</v>
      </c>
      <c r="L25" s="24" t="s">
        <v>72</v>
      </c>
      <c r="M25" s="24" t="s">
        <v>276</v>
      </c>
      <c r="N25" s="24" t="s">
        <v>341</v>
      </c>
      <c r="O25" s="43">
        <f>K25/J25</f>
        <v>1.3265306122448979</v>
      </c>
    </row>
    <row r="26" spans="1:15" ht="82.5" customHeight="1">
      <c r="A26" s="8" t="s">
        <v>18</v>
      </c>
      <c r="B26" s="28" t="s">
        <v>19</v>
      </c>
      <c r="C26" s="108"/>
      <c r="D26" s="47">
        <v>7816572</v>
      </c>
      <c r="E26" s="48" t="s">
        <v>69</v>
      </c>
      <c r="F26" s="48" t="s">
        <v>57</v>
      </c>
      <c r="G26" s="49" t="s">
        <v>58</v>
      </c>
      <c r="H26" s="49" t="s">
        <v>59</v>
      </c>
      <c r="I26" s="48" t="s">
        <v>25</v>
      </c>
      <c r="J26" s="23">
        <v>24.4</v>
      </c>
      <c r="K26" s="95">
        <v>22.2</v>
      </c>
      <c r="L26" s="24" t="s">
        <v>72</v>
      </c>
      <c r="M26" s="24" t="s">
        <v>276</v>
      </c>
      <c r="N26" s="24" t="s">
        <v>348</v>
      </c>
      <c r="O26" s="43">
        <f>K26/J26</f>
        <v>0.9098360655737705</v>
      </c>
    </row>
    <row r="27" spans="1:15" ht="73.900000000000006" customHeight="1">
      <c r="A27" s="8" t="s">
        <v>18</v>
      </c>
      <c r="B27" s="28" t="s">
        <v>19</v>
      </c>
      <c r="C27" s="107" t="s">
        <v>74</v>
      </c>
      <c r="D27" s="47">
        <v>208975760</v>
      </c>
      <c r="E27" s="48" t="s">
        <v>75</v>
      </c>
      <c r="F27" s="48" t="s">
        <v>31</v>
      </c>
      <c r="G27" s="49" t="s">
        <v>32</v>
      </c>
      <c r="H27" s="49" t="s">
        <v>33</v>
      </c>
      <c r="I27" s="48" t="s">
        <v>25</v>
      </c>
      <c r="J27" s="23">
        <v>8414</v>
      </c>
      <c r="K27" s="95">
        <v>8414</v>
      </c>
      <c r="L27" s="24" t="s">
        <v>76</v>
      </c>
      <c r="M27" s="24"/>
      <c r="N27" s="24" t="s">
        <v>77</v>
      </c>
      <c r="O27" s="43">
        <f>K27/J27</f>
        <v>1</v>
      </c>
    </row>
    <row r="28" spans="1:15" ht="148.5" customHeight="1">
      <c r="A28" s="8" t="s">
        <v>18</v>
      </c>
      <c r="B28" s="28" t="s">
        <v>19</v>
      </c>
      <c r="C28" s="108"/>
      <c r="D28" s="115">
        <v>208975760</v>
      </c>
      <c r="E28" s="84" t="s">
        <v>78</v>
      </c>
      <c r="F28" s="84" t="s">
        <v>49</v>
      </c>
      <c r="G28" s="85" t="s">
        <v>50</v>
      </c>
      <c r="H28" s="85" t="s">
        <v>33</v>
      </c>
      <c r="I28" s="84" t="s">
        <v>37</v>
      </c>
      <c r="J28" s="81">
        <v>7800</v>
      </c>
      <c r="K28" s="96">
        <f>ROUNDUP((384+9854+95+486)*0.9,-1)</f>
        <v>9740</v>
      </c>
      <c r="L28" s="82" t="s">
        <v>277</v>
      </c>
      <c r="M28" s="82" t="s">
        <v>278</v>
      </c>
      <c r="N28" s="82" t="s">
        <v>349</v>
      </c>
      <c r="O28" s="83">
        <f>K28/J28</f>
        <v>1.2487179487179487</v>
      </c>
    </row>
    <row r="29" spans="1:15" ht="109.5" customHeight="1">
      <c r="A29" s="8" t="s">
        <v>18</v>
      </c>
      <c r="B29" s="28" t="s">
        <v>19</v>
      </c>
      <c r="C29" s="108"/>
      <c r="D29" s="47">
        <v>208975760</v>
      </c>
      <c r="E29" s="48" t="s">
        <v>75</v>
      </c>
      <c r="F29" s="48" t="s">
        <v>79</v>
      </c>
      <c r="G29" s="49" t="s">
        <v>80</v>
      </c>
      <c r="H29" s="49" t="s">
        <v>33</v>
      </c>
      <c r="I29" s="48" t="s">
        <v>25</v>
      </c>
      <c r="J29" s="23">
        <v>614</v>
      </c>
      <c r="K29" s="95">
        <v>666</v>
      </c>
      <c r="L29" s="24" t="s">
        <v>81</v>
      </c>
      <c r="M29" s="24" t="s">
        <v>279</v>
      </c>
      <c r="N29" s="24" t="s">
        <v>341</v>
      </c>
      <c r="O29" s="43">
        <f>K29/J29</f>
        <v>1.0846905537459284</v>
      </c>
    </row>
    <row r="30" spans="1:15" ht="136.5" customHeight="1">
      <c r="A30" s="18"/>
      <c r="B30" s="46"/>
      <c r="C30" s="108"/>
      <c r="D30" s="47">
        <v>208975760</v>
      </c>
      <c r="E30" s="48" t="s">
        <v>78</v>
      </c>
      <c r="F30" s="48" t="s">
        <v>82</v>
      </c>
      <c r="G30" s="49" t="s">
        <v>83</v>
      </c>
      <c r="H30" s="49" t="s">
        <v>42</v>
      </c>
      <c r="I30" s="48" t="s">
        <v>84</v>
      </c>
      <c r="J30" s="23">
        <v>250000000</v>
      </c>
      <c r="K30" s="95">
        <f>ROUND(247503746+(0.9*6666950.16),-1)</f>
        <v>253504000</v>
      </c>
      <c r="L30" s="24" t="s">
        <v>281</v>
      </c>
      <c r="M30" s="24" t="s">
        <v>282</v>
      </c>
      <c r="N30" s="24" t="s">
        <v>350</v>
      </c>
      <c r="O30" s="43">
        <f>K30/J30</f>
        <v>1.014016</v>
      </c>
    </row>
    <row r="31" spans="1:15" ht="54" customHeight="1">
      <c r="A31" s="18"/>
      <c r="B31" s="46"/>
      <c r="C31" s="108"/>
      <c r="D31" s="47">
        <v>208975760</v>
      </c>
      <c r="E31" s="48" t="s">
        <v>78</v>
      </c>
      <c r="F31" s="48" t="s">
        <v>85</v>
      </c>
      <c r="G31" s="49" t="s">
        <v>86</v>
      </c>
      <c r="H31" s="49" t="s">
        <v>33</v>
      </c>
      <c r="I31" s="48" t="s">
        <v>84</v>
      </c>
      <c r="J31" s="23">
        <v>7424</v>
      </c>
      <c r="K31" s="95">
        <f>ROUND(9479+(0.9*95),-1)</f>
        <v>9560</v>
      </c>
      <c r="L31" s="24" t="s">
        <v>283</v>
      </c>
      <c r="M31" s="24" t="s">
        <v>282</v>
      </c>
      <c r="N31" s="24" t="s">
        <v>350</v>
      </c>
      <c r="O31" s="43">
        <f>K31/J31</f>
        <v>1.2877155172413792</v>
      </c>
    </row>
    <row r="32" spans="1:15" ht="49.5" customHeight="1">
      <c r="A32" s="18"/>
      <c r="B32" s="46"/>
      <c r="C32" s="108"/>
      <c r="D32" s="47">
        <v>208975760</v>
      </c>
      <c r="E32" s="48" t="s">
        <v>78</v>
      </c>
      <c r="F32" s="48" t="s">
        <v>87</v>
      </c>
      <c r="G32" s="49" t="s">
        <v>88</v>
      </c>
      <c r="H32" s="49" t="s">
        <v>33</v>
      </c>
      <c r="I32" s="50"/>
      <c r="J32" s="23">
        <v>425</v>
      </c>
      <c r="K32" s="95">
        <v>401</v>
      </c>
      <c r="L32" s="24" t="s">
        <v>81</v>
      </c>
      <c r="M32" s="24" t="s">
        <v>279</v>
      </c>
      <c r="N32" s="24" t="s">
        <v>280</v>
      </c>
      <c r="O32" s="43">
        <f>K32/J32</f>
        <v>0.94352941176470584</v>
      </c>
    </row>
    <row r="33" spans="1:15" ht="51" customHeight="1">
      <c r="A33" s="8" t="s">
        <v>18</v>
      </c>
      <c r="B33" s="28" t="s">
        <v>19</v>
      </c>
      <c r="C33" s="108"/>
      <c r="D33" s="47">
        <v>208975760</v>
      </c>
      <c r="E33" s="48" t="s">
        <v>78</v>
      </c>
      <c r="F33" s="48" t="s">
        <v>55</v>
      </c>
      <c r="G33" s="49" t="s">
        <v>56</v>
      </c>
      <c r="H33" s="49" t="s">
        <v>42</v>
      </c>
      <c r="I33" s="48" t="s">
        <v>25</v>
      </c>
      <c r="J33" s="23">
        <v>0</v>
      </c>
      <c r="K33" s="95">
        <v>0</v>
      </c>
      <c r="L33" s="24"/>
      <c r="M33" s="24"/>
      <c r="N33" s="24" t="s">
        <v>298</v>
      </c>
      <c r="O33" s="43"/>
    </row>
    <row r="34" spans="1:15" ht="46.5" customHeight="1" thickBot="1">
      <c r="A34" s="8" t="s">
        <v>18</v>
      </c>
      <c r="B34" s="28" t="s">
        <v>19</v>
      </c>
      <c r="C34" s="107" t="s">
        <v>89</v>
      </c>
      <c r="D34" s="47">
        <v>5599757</v>
      </c>
      <c r="E34" s="48" t="s">
        <v>90</v>
      </c>
      <c r="F34" s="48" t="s">
        <v>31</v>
      </c>
      <c r="G34" s="49" t="s">
        <v>32</v>
      </c>
      <c r="H34" s="49" t="s">
        <v>33</v>
      </c>
      <c r="I34" s="48" t="s">
        <v>25</v>
      </c>
      <c r="J34" s="23">
        <v>290</v>
      </c>
      <c r="K34" s="95">
        <v>290</v>
      </c>
      <c r="L34" s="41" t="s">
        <v>284</v>
      </c>
      <c r="M34" s="41" t="s">
        <v>369</v>
      </c>
      <c r="N34" s="24" t="s">
        <v>91</v>
      </c>
      <c r="O34" s="43">
        <f>K34/J34</f>
        <v>1</v>
      </c>
    </row>
    <row r="35" spans="1:15" ht="50.25" customHeight="1" thickBot="1">
      <c r="A35" s="8" t="s">
        <v>18</v>
      </c>
      <c r="B35" s="28" t="s">
        <v>19</v>
      </c>
      <c r="C35" s="112"/>
      <c r="D35" s="116">
        <v>5599757</v>
      </c>
      <c r="E35" s="87" t="s">
        <v>90</v>
      </c>
      <c r="F35" s="87" t="s">
        <v>51</v>
      </c>
      <c r="G35" s="88" t="s">
        <v>52</v>
      </c>
      <c r="H35" s="88" t="s">
        <v>33</v>
      </c>
      <c r="I35" s="87" t="s">
        <v>37</v>
      </c>
      <c r="J35" s="89">
        <v>290</v>
      </c>
      <c r="K35" s="101">
        <f>150+140</f>
        <v>290</v>
      </c>
      <c r="L35" s="90" t="s">
        <v>284</v>
      </c>
      <c r="M35" s="90" t="s">
        <v>369</v>
      </c>
      <c r="N35" s="90" t="s">
        <v>351</v>
      </c>
      <c r="O35" s="91">
        <f>K35/J35</f>
        <v>1</v>
      </c>
    </row>
    <row r="36" spans="1:15" ht="50.1" customHeight="1" thickBot="1">
      <c r="A36" s="18"/>
      <c r="B36" s="19"/>
      <c r="C36" s="56" t="s">
        <v>92</v>
      </c>
      <c r="D36" s="58"/>
      <c r="E36" s="59"/>
      <c r="F36" s="59"/>
      <c r="G36" s="60"/>
      <c r="H36" s="60"/>
      <c r="I36" s="59"/>
      <c r="J36" s="61"/>
      <c r="K36" s="61"/>
      <c r="L36" s="61"/>
      <c r="M36" s="61"/>
      <c r="N36" s="61"/>
    </row>
    <row r="37" spans="1:15" ht="76.5" customHeight="1">
      <c r="A37" s="7" t="s">
        <v>7</v>
      </c>
      <c r="B37" s="27" t="s">
        <v>8</v>
      </c>
      <c r="C37" s="51" t="s">
        <v>9</v>
      </c>
      <c r="D37" s="34" t="s">
        <v>10</v>
      </c>
      <c r="E37" s="34" t="s">
        <v>11</v>
      </c>
      <c r="F37" s="34" t="s">
        <v>12</v>
      </c>
      <c r="G37" s="34" t="s">
        <v>13</v>
      </c>
      <c r="H37" s="34" t="s">
        <v>14</v>
      </c>
      <c r="I37" s="34" t="s">
        <v>15</v>
      </c>
      <c r="J37" s="34" t="s">
        <v>16</v>
      </c>
      <c r="K37" s="98" t="s">
        <v>367</v>
      </c>
      <c r="L37" s="99" t="s">
        <v>17</v>
      </c>
      <c r="M37" s="99" t="s">
        <v>265</v>
      </c>
      <c r="N37" s="99" t="s">
        <v>382</v>
      </c>
      <c r="O37" s="100" t="s">
        <v>266</v>
      </c>
    </row>
    <row r="38" spans="1:15" ht="57.75" customHeight="1">
      <c r="A38" s="8" t="s">
        <v>18</v>
      </c>
      <c r="B38" s="28" t="s">
        <v>19</v>
      </c>
      <c r="C38" s="107" t="s">
        <v>93</v>
      </c>
      <c r="D38" s="47">
        <v>0</v>
      </c>
      <c r="E38" s="48" t="s">
        <v>94</v>
      </c>
      <c r="F38" s="48" t="s">
        <v>31</v>
      </c>
      <c r="G38" s="49" t="s">
        <v>32</v>
      </c>
      <c r="H38" s="49" t="s">
        <v>33</v>
      </c>
      <c r="I38" s="48" t="s">
        <v>25</v>
      </c>
      <c r="J38" s="23">
        <v>0</v>
      </c>
      <c r="K38" s="95">
        <v>0</v>
      </c>
      <c r="L38" s="23"/>
      <c r="M38" s="23"/>
      <c r="N38" s="25" t="s">
        <v>299</v>
      </c>
      <c r="O38" s="35"/>
    </row>
    <row r="39" spans="1:15" ht="48" customHeight="1">
      <c r="A39" s="8" t="s">
        <v>18</v>
      </c>
      <c r="B39" s="28" t="s">
        <v>19</v>
      </c>
      <c r="C39" s="108"/>
      <c r="D39" s="47">
        <v>0</v>
      </c>
      <c r="E39" s="48" t="s">
        <v>94</v>
      </c>
      <c r="F39" s="48" t="s">
        <v>49</v>
      </c>
      <c r="G39" s="49" t="s">
        <v>50</v>
      </c>
      <c r="H39" s="49" t="s">
        <v>33</v>
      </c>
      <c r="I39" s="48" t="s">
        <v>25</v>
      </c>
      <c r="J39" s="23">
        <v>0</v>
      </c>
      <c r="K39" s="95">
        <v>0</v>
      </c>
      <c r="L39" s="23"/>
      <c r="M39" s="23"/>
      <c r="N39" s="25" t="s">
        <v>299</v>
      </c>
      <c r="O39" s="35"/>
    </row>
    <row r="40" spans="1:15" ht="27.75" customHeight="1">
      <c r="A40" s="8" t="s">
        <v>18</v>
      </c>
      <c r="B40" s="28" t="s">
        <v>19</v>
      </c>
      <c r="C40" s="108"/>
      <c r="D40" s="47">
        <v>0</v>
      </c>
      <c r="E40" s="48" t="s">
        <v>94</v>
      </c>
      <c r="F40" s="48" t="s">
        <v>55</v>
      </c>
      <c r="G40" s="49" t="s">
        <v>56</v>
      </c>
      <c r="H40" s="49" t="s">
        <v>42</v>
      </c>
      <c r="I40" s="48" t="s">
        <v>25</v>
      </c>
      <c r="J40" s="23">
        <v>0</v>
      </c>
      <c r="K40" s="95">
        <v>0</v>
      </c>
      <c r="L40" s="23"/>
      <c r="M40" s="23"/>
      <c r="N40" s="25" t="s">
        <v>299</v>
      </c>
      <c r="O40" s="35"/>
    </row>
    <row r="41" spans="1:15" ht="27.75" customHeight="1">
      <c r="A41" s="8" t="s">
        <v>18</v>
      </c>
      <c r="B41" s="28" t="s">
        <v>19</v>
      </c>
      <c r="C41" s="108"/>
      <c r="D41" s="47">
        <v>0</v>
      </c>
      <c r="E41" s="48" t="s">
        <v>94</v>
      </c>
      <c r="F41" s="48" t="s">
        <v>95</v>
      </c>
      <c r="G41" s="49" t="s">
        <v>96</v>
      </c>
      <c r="H41" s="49" t="s">
        <v>97</v>
      </c>
      <c r="I41" s="48" t="s">
        <v>25</v>
      </c>
      <c r="J41" s="23">
        <v>0</v>
      </c>
      <c r="K41" s="95">
        <v>0</v>
      </c>
      <c r="L41" s="23"/>
      <c r="M41" s="23"/>
      <c r="N41" s="25" t="s">
        <v>299</v>
      </c>
      <c r="O41" s="35"/>
    </row>
    <row r="42" spans="1:15" ht="27" customHeight="1">
      <c r="A42" s="8" t="s">
        <v>18</v>
      </c>
      <c r="B42" s="28" t="s">
        <v>19</v>
      </c>
      <c r="C42" s="108"/>
      <c r="D42" s="47">
        <v>0</v>
      </c>
      <c r="E42" s="48" t="s">
        <v>94</v>
      </c>
      <c r="F42" s="48" t="s">
        <v>98</v>
      </c>
      <c r="G42" s="49" t="s">
        <v>99</v>
      </c>
      <c r="H42" s="49" t="s">
        <v>100</v>
      </c>
      <c r="I42" s="48" t="s">
        <v>25</v>
      </c>
      <c r="J42" s="23">
        <v>0</v>
      </c>
      <c r="K42" s="95">
        <v>0</v>
      </c>
      <c r="L42" s="23"/>
      <c r="M42" s="23"/>
      <c r="N42" s="25" t="s">
        <v>299</v>
      </c>
      <c r="O42" s="35"/>
    </row>
    <row r="43" spans="1:15" ht="90.75" customHeight="1">
      <c r="A43" s="8" t="s">
        <v>18</v>
      </c>
      <c r="B43" s="28" t="s">
        <v>19</v>
      </c>
      <c r="C43" s="107" t="s">
        <v>101</v>
      </c>
      <c r="D43" s="115">
        <v>14800000</v>
      </c>
      <c r="E43" s="84" t="s">
        <v>102</v>
      </c>
      <c r="F43" s="84" t="s">
        <v>103</v>
      </c>
      <c r="G43" s="85" t="s">
        <v>104</v>
      </c>
      <c r="H43" s="85" t="s">
        <v>105</v>
      </c>
      <c r="I43" s="84" t="s">
        <v>37</v>
      </c>
      <c r="J43" s="81">
        <v>1700</v>
      </c>
      <c r="K43" s="96">
        <f>ROUND(1835*0.9,-1)</f>
        <v>1650</v>
      </c>
      <c r="L43" s="82" t="s">
        <v>106</v>
      </c>
      <c r="M43" s="82" t="s">
        <v>259</v>
      </c>
      <c r="N43" s="82" t="s">
        <v>352</v>
      </c>
      <c r="O43" s="83">
        <f>K43/J43</f>
        <v>0.97058823529411764</v>
      </c>
    </row>
    <row r="44" spans="1:15" ht="194.25" customHeight="1">
      <c r="A44" s="8" t="s">
        <v>18</v>
      </c>
      <c r="B44" s="28" t="s">
        <v>19</v>
      </c>
      <c r="C44" s="108"/>
      <c r="D44" s="47">
        <f>2800000</f>
        <v>2800000</v>
      </c>
      <c r="E44" s="48" t="s">
        <v>107</v>
      </c>
      <c r="F44" s="48" t="s">
        <v>108</v>
      </c>
      <c r="G44" s="49" t="s">
        <v>109</v>
      </c>
      <c r="H44" s="49" t="s">
        <v>110</v>
      </c>
      <c r="I44" s="65" t="s">
        <v>84</v>
      </c>
      <c r="J44" s="23">
        <v>0</v>
      </c>
      <c r="K44" s="95">
        <v>1608962</v>
      </c>
      <c r="L44" s="24" t="s">
        <v>301</v>
      </c>
      <c r="M44" s="24" t="s">
        <v>285</v>
      </c>
      <c r="N44" s="24" t="s">
        <v>373</v>
      </c>
      <c r="O44" s="43"/>
    </row>
    <row r="45" spans="1:15" ht="114" customHeight="1">
      <c r="A45" s="8" t="s">
        <v>18</v>
      </c>
      <c r="B45" s="28" t="s">
        <v>19</v>
      </c>
      <c r="C45" s="108"/>
      <c r="D45" s="47">
        <f>14800000+2800000</f>
        <v>17600000</v>
      </c>
      <c r="E45" s="65" t="s">
        <v>111</v>
      </c>
      <c r="F45" s="48" t="s">
        <v>98</v>
      </c>
      <c r="G45" s="49" t="s">
        <v>99</v>
      </c>
      <c r="H45" s="49" t="s">
        <v>100</v>
      </c>
      <c r="I45" s="48" t="s">
        <v>25</v>
      </c>
      <c r="J45" s="23">
        <v>1834</v>
      </c>
      <c r="K45" s="95">
        <v>3832</v>
      </c>
      <c r="L45" s="24" t="s">
        <v>287</v>
      </c>
      <c r="M45" s="24" t="s">
        <v>286</v>
      </c>
      <c r="N45" s="24" t="s">
        <v>374</v>
      </c>
      <c r="O45" s="43">
        <f>K45/J45</f>
        <v>2.0894220283533262</v>
      </c>
    </row>
    <row r="46" spans="1:15" ht="60.75" customHeight="1">
      <c r="A46" s="8" t="s">
        <v>18</v>
      </c>
      <c r="B46" s="28" t="s">
        <v>19</v>
      </c>
      <c r="C46" s="107" t="s">
        <v>112</v>
      </c>
      <c r="D46" s="47">
        <v>0</v>
      </c>
      <c r="E46" s="48" t="s">
        <v>113</v>
      </c>
      <c r="F46" s="48" t="s">
        <v>95</v>
      </c>
      <c r="G46" s="49" t="s">
        <v>96</v>
      </c>
      <c r="H46" s="49" t="s">
        <v>97</v>
      </c>
      <c r="I46" s="48" t="s">
        <v>25</v>
      </c>
      <c r="J46" s="23">
        <v>0</v>
      </c>
      <c r="K46" s="95">
        <v>0</v>
      </c>
      <c r="L46" s="23"/>
      <c r="M46" s="23"/>
      <c r="N46" s="25" t="s">
        <v>299</v>
      </c>
      <c r="O46" s="35"/>
    </row>
    <row r="47" spans="1:15" ht="50.1" customHeight="1" thickBot="1">
      <c r="A47" s="8" t="s">
        <v>18</v>
      </c>
      <c r="B47" s="28" t="s">
        <v>19</v>
      </c>
      <c r="C47" s="112"/>
      <c r="D47" s="52">
        <v>0</v>
      </c>
      <c r="E47" s="53" t="s">
        <v>113</v>
      </c>
      <c r="F47" s="53" t="s">
        <v>98</v>
      </c>
      <c r="G47" s="54" t="s">
        <v>99</v>
      </c>
      <c r="H47" s="54" t="s">
        <v>100</v>
      </c>
      <c r="I47" s="53" t="s">
        <v>25</v>
      </c>
      <c r="J47" s="40">
        <v>0</v>
      </c>
      <c r="K47" s="97">
        <v>0</v>
      </c>
      <c r="L47" s="40"/>
      <c r="M47" s="40"/>
      <c r="N47" s="70" t="s">
        <v>299</v>
      </c>
      <c r="O47" s="42"/>
    </row>
    <row r="48" spans="1:15" ht="50.1" customHeight="1" thickBot="1">
      <c r="A48" s="18"/>
      <c r="B48" s="19"/>
      <c r="C48" s="56" t="s">
        <v>114</v>
      </c>
      <c r="D48" s="58"/>
      <c r="E48" s="59"/>
      <c r="F48" s="59"/>
      <c r="G48" s="60"/>
      <c r="H48" s="60"/>
      <c r="I48" s="59"/>
      <c r="J48" s="61"/>
      <c r="K48" s="61"/>
      <c r="L48" s="61"/>
      <c r="M48" s="61"/>
      <c r="N48" s="61"/>
    </row>
    <row r="49" spans="1:15" ht="86.25" customHeight="1">
      <c r="A49" s="7" t="s">
        <v>7</v>
      </c>
      <c r="B49" s="27" t="s">
        <v>8</v>
      </c>
      <c r="C49" s="51" t="s">
        <v>9</v>
      </c>
      <c r="D49" s="34" t="s">
        <v>10</v>
      </c>
      <c r="E49" s="34" t="s">
        <v>11</v>
      </c>
      <c r="F49" s="34" t="s">
        <v>12</v>
      </c>
      <c r="G49" s="34" t="s">
        <v>13</v>
      </c>
      <c r="H49" s="34" t="s">
        <v>14</v>
      </c>
      <c r="I49" s="34" t="s">
        <v>15</v>
      </c>
      <c r="J49" s="34" t="s">
        <v>16</v>
      </c>
      <c r="K49" s="98" t="s">
        <v>367</v>
      </c>
      <c r="L49" s="99" t="s">
        <v>17</v>
      </c>
      <c r="M49" s="99" t="s">
        <v>265</v>
      </c>
      <c r="N49" s="99" t="s">
        <v>382</v>
      </c>
      <c r="O49" s="100" t="s">
        <v>266</v>
      </c>
    </row>
    <row r="50" spans="1:15" ht="203.25" customHeight="1">
      <c r="A50" s="8" t="s">
        <v>18</v>
      </c>
      <c r="B50" s="28" t="s">
        <v>19</v>
      </c>
      <c r="C50" s="107" t="s">
        <v>115</v>
      </c>
      <c r="D50" s="115">
        <v>67849074</v>
      </c>
      <c r="E50" s="84" t="s">
        <v>116</v>
      </c>
      <c r="F50" s="84" t="s">
        <v>117</v>
      </c>
      <c r="G50" s="85" t="s">
        <v>118</v>
      </c>
      <c r="H50" s="85" t="s">
        <v>119</v>
      </c>
      <c r="I50" s="84" t="s">
        <v>37</v>
      </c>
      <c r="J50" s="81">
        <v>620721</v>
      </c>
      <c r="K50" s="96">
        <v>540341</v>
      </c>
      <c r="L50" s="82" t="s">
        <v>353</v>
      </c>
      <c r="M50" s="82" t="s">
        <v>288</v>
      </c>
      <c r="N50" s="82" t="s">
        <v>354</v>
      </c>
      <c r="O50" s="83">
        <f>K50/J50</f>
        <v>0.87050542836475642</v>
      </c>
    </row>
    <row r="51" spans="1:15" ht="118.5" customHeight="1" thickBot="1">
      <c r="A51" s="8" t="s">
        <v>18</v>
      </c>
      <c r="B51" s="28" t="s">
        <v>19</v>
      </c>
      <c r="C51" s="112"/>
      <c r="D51" s="52">
        <v>0</v>
      </c>
      <c r="E51" s="53" t="s">
        <v>120</v>
      </c>
      <c r="F51" s="53" t="s">
        <v>121</v>
      </c>
      <c r="G51" s="54" t="s">
        <v>122</v>
      </c>
      <c r="H51" s="54" t="s">
        <v>123</v>
      </c>
      <c r="I51" s="53" t="s">
        <v>25</v>
      </c>
      <c r="J51" s="40">
        <v>0</v>
      </c>
      <c r="K51" s="97">
        <v>1000</v>
      </c>
      <c r="L51" s="41" t="s">
        <v>262</v>
      </c>
      <c r="M51" s="41" t="s">
        <v>263</v>
      </c>
      <c r="N51" s="41" t="s">
        <v>355</v>
      </c>
      <c r="O51" s="64"/>
    </row>
    <row r="52" spans="1:15" ht="50.1" customHeight="1" thickBot="1">
      <c r="A52" s="18"/>
      <c r="B52" s="19"/>
      <c r="C52" s="56" t="s">
        <v>124</v>
      </c>
      <c r="D52" s="58"/>
      <c r="E52" s="59"/>
      <c r="F52" s="59"/>
      <c r="G52" s="60"/>
      <c r="H52" s="60"/>
      <c r="I52" s="59"/>
      <c r="J52" s="61"/>
      <c r="K52" s="61"/>
      <c r="L52" s="61"/>
      <c r="M52" s="61"/>
      <c r="N52" s="61"/>
    </row>
    <row r="53" spans="1:15" ht="68.25" customHeight="1">
      <c r="A53" s="7" t="s">
        <v>7</v>
      </c>
      <c r="B53" s="27" t="s">
        <v>8</v>
      </c>
      <c r="C53" s="51" t="s">
        <v>9</v>
      </c>
      <c r="D53" s="34" t="s">
        <v>10</v>
      </c>
      <c r="E53" s="34" t="s">
        <v>11</v>
      </c>
      <c r="F53" s="34" t="s">
        <v>12</v>
      </c>
      <c r="G53" s="34" t="s">
        <v>13</v>
      </c>
      <c r="H53" s="34" t="s">
        <v>14</v>
      </c>
      <c r="I53" s="34" t="s">
        <v>15</v>
      </c>
      <c r="J53" s="34" t="s">
        <v>16</v>
      </c>
      <c r="K53" s="98" t="s">
        <v>367</v>
      </c>
      <c r="L53" s="99" t="s">
        <v>17</v>
      </c>
      <c r="M53" s="99" t="s">
        <v>265</v>
      </c>
      <c r="N53" s="99" t="s">
        <v>382</v>
      </c>
      <c r="O53" s="100" t="s">
        <v>266</v>
      </c>
    </row>
    <row r="54" spans="1:15" ht="126" customHeight="1">
      <c r="A54" s="8" t="s">
        <v>18</v>
      </c>
      <c r="B54" s="28" t="s">
        <v>19</v>
      </c>
      <c r="C54" s="107" t="s">
        <v>125</v>
      </c>
      <c r="D54" s="115">
        <v>10852997</v>
      </c>
      <c r="E54" s="84" t="s">
        <v>126</v>
      </c>
      <c r="F54" s="84" t="s">
        <v>127</v>
      </c>
      <c r="G54" s="85" t="s">
        <v>128</v>
      </c>
      <c r="H54" s="85" t="s">
        <v>129</v>
      </c>
      <c r="I54" s="84" t="s">
        <v>37</v>
      </c>
      <c r="J54" s="81">
        <v>50000</v>
      </c>
      <c r="K54" s="96">
        <v>63084</v>
      </c>
      <c r="L54" s="82" t="s">
        <v>289</v>
      </c>
      <c r="M54" s="82" t="s">
        <v>378</v>
      </c>
      <c r="N54" s="82" t="s">
        <v>356</v>
      </c>
      <c r="O54" s="93" t="s">
        <v>371</v>
      </c>
    </row>
    <row r="55" spans="1:15" ht="150.75" customHeight="1">
      <c r="A55" s="8" t="s">
        <v>18</v>
      </c>
      <c r="B55" s="28" t="s">
        <v>19</v>
      </c>
      <c r="C55" s="108"/>
      <c r="D55" s="66">
        <v>10577188</v>
      </c>
      <c r="E55" s="48" t="s">
        <v>130</v>
      </c>
      <c r="F55" s="48" t="s">
        <v>131</v>
      </c>
      <c r="G55" s="49" t="s">
        <v>132</v>
      </c>
      <c r="H55" s="49" t="s">
        <v>133</v>
      </c>
      <c r="I55" s="48" t="s">
        <v>25</v>
      </c>
      <c r="J55" s="67">
        <v>20760</v>
      </c>
      <c r="K55" s="102">
        <v>400</v>
      </c>
      <c r="L55" s="24" t="s">
        <v>256</v>
      </c>
      <c r="M55" s="24" t="s">
        <v>258</v>
      </c>
      <c r="N55" s="49" t="s">
        <v>357</v>
      </c>
      <c r="O55" s="43">
        <f>K55/J55</f>
        <v>1.9267822736030827E-2</v>
      </c>
    </row>
    <row r="56" spans="1:15" ht="165" customHeight="1">
      <c r="A56" s="8" t="s">
        <v>18</v>
      </c>
      <c r="B56" s="28" t="s">
        <v>19</v>
      </c>
      <c r="C56" s="68" t="s">
        <v>134</v>
      </c>
      <c r="D56" s="115">
        <v>25600000</v>
      </c>
      <c r="E56" s="84" t="s">
        <v>135</v>
      </c>
      <c r="F56" s="84" t="s">
        <v>136</v>
      </c>
      <c r="G56" s="85" t="s">
        <v>137</v>
      </c>
      <c r="H56" s="85" t="s">
        <v>119</v>
      </c>
      <c r="I56" s="84" t="s">
        <v>37</v>
      </c>
      <c r="J56" s="81">
        <v>104395</v>
      </c>
      <c r="K56" s="96">
        <v>175675</v>
      </c>
      <c r="L56" s="82" t="s">
        <v>290</v>
      </c>
      <c r="M56" s="82" t="s">
        <v>379</v>
      </c>
      <c r="N56" s="82" t="s">
        <v>358</v>
      </c>
      <c r="O56" s="83">
        <f>K56/J56</f>
        <v>1.6827913214234398</v>
      </c>
    </row>
    <row r="57" spans="1:15" ht="144.75" customHeight="1">
      <c r="A57" s="8" t="s">
        <v>18</v>
      </c>
      <c r="B57" s="28" t="s">
        <v>19</v>
      </c>
      <c r="C57" s="68" t="s">
        <v>138</v>
      </c>
      <c r="D57" s="115">
        <v>22400000</v>
      </c>
      <c r="E57" s="84" t="s">
        <v>139</v>
      </c>
      <c r="F57" s="84" t="s">
        <v>140</v>
      </c>
      <c r="G57" s="85" t="s">
        <v>141</v>
      </c>
      <c r="H57" s="85" t="s">
        <v>142</v>
      </c>
      <c r="I57" s="84" t="s">
        <v>37</v>
      </c>
      <c r="J57" s="81">
        <v>300311</v>
      </c>
      <c r="K57" s="96">
        <v>323776</v>
      </c>
      <c r="L57" s="82" t="s">
        <v>291</v>
      </c>
      <c r="M57" s="82" t="s">
        <v>380</v>
      </c>
      <c r="N57" s="82" t="s">
        <v>359</v>
      </c>
      <c r="O57" s="83">
        <f>K57/J57</f>
        <v>1.0781356660262196</v>
      </c>
    </row>
    <row r="58" spans="1:15" ht="94.15" customHeight="1">
      <c r="A58" s="8" t="s">
        <v>18</v>
      </c>
      <c r="B58" s="28" t="s">
        <v>19</v>
      </c>
      <c r="C58" s="107" t="s">
        <v>143</v>
      </c>
      <c r="D58" s="47">
        <v>5247311</v>
      </c>
      <c r="E58" s="48" t="s">
        <v>144</v>
      </c>
      <c r="F58" s="48" t="s">
        <v>145</v>
      </c>
      <c r="G58" s="49" t="s">
        <v>146</v>
      </c>
      <c r="H58" s="49" t="s">
        <v>119</v>
      </c>
      <c r="I58" s="48" t="s">
        <v>25</v>
      </c>
      <c r="J58" s="23">
        <v>500000</v>
      </c>
      <c r="K58" s="95">
        <v>193688</v>
      </c>
      <c r="L58" s="24" t="s">
        <v>293</v>
      </c>
      <c r="M58" s="24" t="s">
        <v>292</v>
      </c>
      <c r="N58" s="24" t="s">
        <v>360</v>
      </c>
      <c r="O58" s="43">
        <f>K58/J58</f>
        <v>0.387376</v>
      </c>
    </row>
    <row r="59" spans="1:15" ht="110.25" customHeight="1">
      <c r="A59" s="8" t="s">
        <v>18</v>
      </c>
      <c r="B59" s="28" t="s">
        <v>19</v>
      </c>
      <c r="C59" s="108"/>
      <c r="D59" s="47">
        <v>5247311</v>
      </c>
      <c r="E59" s="48" t="s">
        <v>144</v>
      </c>
      <c r="F59" s="48" t="s">
        <v>147</v>
      </c>
      <c r="G59" s="49" t="s">
        <v>148</v>
      </c>
      <c r="H59" s="49" t="s">
        <v>149</v>
      </c>
      <c r="I59" s="48" t="s">
        <v>25</v>
      </c>
      <c r="J59" s="23">
        <v>316000</v>
      </c>
      <c r="K59" s="95">
        <v>0</v>
      </c>
      <c r="L59" s="24"/>
      <c r="M59" s="24"/>
      <c r="N59" s="24" t="s">
        <v>381</v>
      </c>
      <c r="O59" s="43">
        <f>K59/J59</f>
        <v>0</v>
      </c>
    </row>
    <row r="60" spans="1:15" ht="80.45" customHeight="1" thickBot="1">
      <c r="A60" s="8" t="s">
        <v>18</v>
      </c>
      <c r="B60" s="28" t="s">
        <v>19</v>
      </c>
      <c r="C60" s="112"/>
      <c r="D60" s="52">
        <v>0</v>
      </c>
      <c r="E60" s="53" t="s">
        <v>150</v>
      </c>
      <c r="F60" s="53" t="s">
        <v>151</v>
      </c>
      <c r="G60" s="54" t="s">
        <v>152</v>
      </c>
      <c r="H60" s="54" t="s">
        <v>153</v>
      </c>
      <c r="I60" s="53" t="s">
        <v>25</v>
      </c>
      <c r="J60" s="40">
        <v>4.5999999999999996</v>
      </c>
      <c r="K60" s="97">
        <v>0</v>
      </c>
      <c r="L60" s="41"/>
      <c r="M60" s="41"/>
      <c r="N60" s="41" t="s">
        <v>361</v>
      </c>
      <c r="O60" s="64">
        <f>K60/J60</f>
        <v>0</v>
      </c>
    </row>
    <row r="61" spans="1:15" ht="50.1" customHeight="1" thickBot="1">
      <c r="A61" s="18"/>
      <c r="B61" s="19"/>
      <c r="C61" s="56" t="s">
        <v>154</v>
      </c>
      <c r="D61" s="58"/>
      <c r="E61" s="59"/>
      <c r="F61" s="59"/>
      <c r="G61" s="60"/>
      <c r="H61" s="60"/>
      <c r="I61" s="59"/>
      <c r="J61" s="61"/>
      <c r="K61" s="61"/>
      <c r="L61" s="61"/>
      <c r="M61" s="61"/>
      <c r="N61" s="61"/>
    </row>
    <row r="62" spans="1:15" ht="63.75" customHeight="1">
      <c r="A62" s="7" t="s">
        <v>7</v>
      </c>
      <c r="B62" s="27" t="s">
        <v>8</v>
      </c>
      <c r="C62" s="51" t="s">
        <v>9</v>
      </c>
      <c r="D62" s="34" t="s">
        <v>10</v>
      </c>
      <c r="E62" s="34" t="s">
        <v>11</v>
      </c>
      <c r="F62" s="34" t="s">
        <v>12</v>
      </c>
      <c r="G62" s="34" t="s">
        <v>13</v>
      </c>
      <c r="H62" s="34" t="s">
        <v>14</v>
      </c>
      <c r="I62" s="34" t="s">
        <v>15</v>
      </c>
      <c r="J62" s="34" t="s">
        <v>16</v>
      </c>
      <c r="K62" s="98" t="s">
        <v>367</v>
      </c>
      <c r="L62" s="99" t="s">
        <v>17</v>
      </c>
      <c r="M62" s="99" t="s">
        <v>265</v>
      </c>
      <c r="N62" s="99" t="s">
        <v>382</v>
      </c>
      <c r="O62" s="100" t="s">
        <v>266</v>
      </c>
    </row>
    <row r="63" spans="1:15" ht="132" customHeight="1">
      <c r="A63" s="8" t="s">
        <v>18</v>
      </c>
      <c r="B63" s="28" t="s">
        <v>19</v>
      </c>
      <c r="C63" s="68" t="s">
        <v>155</v>
      </c>
      <c r="D63" s="115">
        <v>18210058</v>
      </c>
      <c r="E63" s="84" t="s">
        <v>156</v>
      </c>
      <c r="F63" s="84" t="s">
        <v>157</v>
      </c>
      <c r="G63" s="85" t="s">
        <v>158</v>
      </c>
      <c r="H63" s="85" t="s">
        <v>24</v>
      </c>
      <c r="I63" s="84" t="s">
        <v>37</v>
      </c>
      <c r="J63" s="81">
        <v>2</v>
      </c>
      <c r="K63" s="96">
        <v>0</v>
      </c>
      <c r="L63" s="82" t="s">
        <v>159</v>
      </c>
      <c r="M63" s="82" t="s">
        <v>260</v>
      </c>
      <c r="N63" s="92" t="s">
        <v>294</v>
      </c>
      <c r="O63" s="83">
        <f>K63/J63</f>
        <v>0</v>
      </c>
    </row>
    <row r="64" spans="1:15" ht="120" customHeight="1">
      <c r="A64" s="8" t="s">
        <v>18</v>
      </c>
      <c r="B64" s="28" t="s">
        <v>19</v>
      </c>
      <c r="C64" s="68" t="s">
        <v>160</v>
      </c>
      <c r="D64" s="47">
        <v>22160000</v>
      </c>
      <c r="E64" s="48" t="s">
        <v>161</v>
      </c>
      <c r="F64" s="48" t="s">
        <v>162</v>
      </c>
      <c r="G64" s="49" t="s">
        <v>163</v>
      </c>
      <c r="H64" s="49" t="s">
        <v>24</v>
      </c>
      <c r="I64" s="48" t="s">
        <v>25</v>
      </c>
      <c r="J64" s="23">
        <v>11</v>
      </c>
      <c r="K64" s="95">
        <v>7</v>
      </c>
      <c r="L64" s="24" t="s">
        <v>295</v>
      </c>
      <c r="M64" s="24" t="s">
        <v>296</v>
      </c>
      <c r="N64" s="24" t="s">
        <v>362</v>
      </c>
      <c r="O64" s="43">
        <f>K64/J64</f>
        <v>0.63636363636363635</v>
      </c>
    </row>
    <row r="65" spans="1:15" ht="168" customHeight="1">
      <c r="A65" s="8" t="s">
        <v>18</v>
      </c>
      <c r="B65" s="28" t="s">
        <v>19</v>
      </c>
      <c r="C65" s="107" t="s">
        <v>164</v>
      </c>
      <c r="D65" s="115">
        <v>43052000</v>
      </c>
      <c r="E65" s="84" t="s">
        <v>165</v>
      </c>
      <c r="F65" s="84" t="s">
        <v>166</v>
      </c>
      <c r="G65" s="85" t="s">
        <v>167</v>
      </c>
      <c r="H65" s="85" t="s">
        <v>153</v>
      </c>
      <c r="I65" s="84" t="s">
        <v>37</v>
      </c>
      <c r="J65" s="81">
        <v>5.35</v>
      </c>
      <c r="K65" s="96">
        <v>5.35</v>
      </c>
      <c r="L65" s="82" t="s">
        <v>168</v>
      </c>
      <c r="M65" s="82" t="s">
        <v>257</v>
      </c>
      <c r="N65" s="82" t="s">
        <v>297</v>
      </c>
      <c r="O65" s="83">
        <f>K65/J65</f>
        <v>1</v>
      </c>
    </row>
    <row r="66" spans="1:15" ht="118.5" customHeight="1">
      <c r="A66" s="8" t="s">
        <v>18</v>
      </c>
      <c r="B66" s="28" t="s">
        <v>19</v>
      </c>
      <c r="C66" s="108"/>
      <c r="D66" s="47">
        <v>43052000</v>
      </c>
      <c r="E66" s="48" t="s">
        <v>165</v>
      </c>
      <c r="F66" s="48" t="s">
        <v>169</v>
      </c>
      <c r="G66" s="49" t="s">
        <v>170</v>
      </c>
      <c r="H66" s="49" t="s">
        <v>24</v>
      </c>
      <c r="I66" s="48" t="s">
        <v>25</v>
      </c>
      <c r="J66" s="23">
        <v>0</v>
      </c>
      <c r="K66" s="95">
        <v>0</v>
      </c>
      <c r="L66" s="24" t="s">
        <v>171</v>
      </c>
      <c r="M66" s="24"/>
      <c r="N66" s="24" t="s">
        <v>298</v>
      </c>
      <c r="O66" s="43"/>
    </row>
    <row r="67" spans="1:15" ht="50.1" customHeight="1" thickBot="1">
      <c r="A67" s="8" t="s">
        <v>18</v>
      </c>
      <c r="B67" s="28" t="s">
        <v>19</v>
      </c>
      <c r="C67" s="69" t="s">
        <v>172</v>
      </c>
      <c r="D67" s="52">
        <v>0</v>
      </c>
      <c r="E67" s="53" t="s">
        <v>173</v>
      </c>
      <c r="F67" s="53" t="s">
        <v>174</v>
      </c>
      <c r="G67" s="54" t="s">
        <v>175</v>
      </c>
      <c r="H67" s="54" t="s">
        <v>153</v>
      </c>
      <c r="I67" s="53" t="s">
        <v>25</v>
      </c>
      <c r="J67" s="40">
        <v>0</v>
      </c>
      <c r="K67" s="97">
        <v>0</v>
      </c>
      <c r="L67" s="41" t="s">
        <v>176</v>
      </c>
      <c r="M67" s="41"/>
      <c r="N67" s="41" t="s">
        <v>300</v>
      </c>
      <c r="O67" s="64"/>
    </row>
    <row r="68" spans="1:15" ht="50.1" customHeight="1" thickBot="1">
      <c r="A68" s="18"/>
      <c r="B68" s="19"/>
      <c r="C68" s="56" t="s">
        <v>177</v>
      </c>
      <c r="D68" s="58"/>
      <c r="E68" s="59"/>
      <c r="F68" s="59"/>
      <c r="G68" s="60"/>
      <c r="H68" s="60"/>
      <c r="I68" s="59"/>
      <c r="J68" s="61"/>
      <c r="K68" s="61"/>
      <c r="L68" s="61"/>
      <c r="M68" s="61"/>
      <c r="N68" s="61"/>
    </row>
    <row r="69" spans="1:15" ht="66" customHeight="1">
      <c r="A69" s="7" t="s">
        <v>7</v>
      </c>
      <c r="B69" s="27" t="s">
        <v>8</v>
      </c>
      <c r="C69" s="51" t="s">
        <v>9</v>
      </c>
      <c r="D69" s="34" t="s">
        <v>10</v>
      </c>
      <c r="E69" s="34" t="s">
        <v>11</v>
      </c>
      <c r="F69" s="34" t="s">
        <v>12</v>
      </c>
      <c r="G69" s="34" t="s">
        <v>13</v>
      </c>
      <c r="H69" s="34" t="s">
        <v>14</v>
      </c>
      <c r="I69" s="34" t="s">
        <v>15</v>
      </c>
      <c r="J69" s="34" t="s">
        <v>16</v>
      </c>
      <c r="K69" s="98" t="s">
        <v>367</v>
      </c>
      <c r="L69" s="99" t="s">
        <v>17</v>
      </c>
      <c r="M69" s="99" t="s">
        <v>265</v>
      </c>
      <c r="N69" s="99" t="s">
        <v>382</v>
      </c>
      <c r="O69" s="100" t="s">
        <v>266</v>
      </c>
    </row>
    <row r="70" spans="1:15" ht="144.75" customHeight="1">
      <c r="A70" s="8" t="s">
        <v>18</v>
      </c>
      <c r="B70" s="28" t="s">
        <v>19</v>
      </c>
      <c r="C70" s="71" t="s">
        <v>178</v>
      </c>
      <c r="D70" s="47">
        <v>0</v>
      </c>
      <c r="E70" s="48" t="s">
        <v>179</v>
      </c>
      <c r="F70" s="48" t="s">
        <v>180</v>
      </c>
      <c r="G70" s="49" t="s">
        <v>181</v>
      </c>
      <c r="H70" s="49" t="s">
        <v>24</v>
      </c>
      <c r="I70" s="65" t="s">
        <v>25</v>
      </c>
      <c r="J70" s="23">
        <v>0</v>
      </c>
      <c r="K70" s="95">
        <v>0</v>
      </c>
      <c r="L70" s="24"/>
      <c r="M70" s="25" t="s">
        <v>299</v>
      </c>
      <c r="N70" s="25" t="s">
        <v>299</v>
      </c>
      <c r="O70" s="43" t="e">
        <f>K70/J70</f>
        <v>#DIV/0!</v>
      </c>
    </row>
    <row r="71" spans="1:15" ht="84.75" customHeight="1">
      <c r="A71" s="18"/>
      <c r="B71" s="46"/>
      <c r="C71" s="71" t="s">
        <v>182</v>
      </c>
      <c r="D71" s="115">
        <v>2400000</v>
      </c>
      <c r="E71" s="84" t="s">
        <v>183</v>
      </c>
      <c r="F71" s="84" t="s">
        <v>53</v>
      </c>
      <c r="G71" s="85" t="s">
        <v>184</v>
      </c>
      <c r="H71" s="85" t="s">
        <v>24</v>
      </c>
      <c r="I71" s="84" t="s">
        <v>185</v>
      </c>
      <c r="J71" s="81">
        <v>2340</v>
      </c>
      <c r="K71" s="96">
        <v>1520</v>
      </c>
      <c r="L71" s="82" t="s">
        <v>186</v>
      </c>
      <c r="M71" s="82" t="s">
        <v>302</v>
      </c>
      <c r="N71" s="82" t="s">
        <v>363</v>
      </c>
      <c r="O71" s="93" t="s">
        <v>303</v>
      </c>
    </row>
    <row r="72" spans="1:15" ht="108" customHeight="1" thickBot="1">
      <c r="A72" s="8" t="s">
        <v>18</v>
      </c>
      <c r="B72" s="28" t="s">
        <v>19</v>
      </c>
      <c r="C72" s="72" t="s">
        <v>182</v>
      </c>
      <c r="D72" s="52">
        <v>2400000</v>
      </c>
      <c r="E72" s="53" t="s">
        <v>183</v>
      </c>
      <c r="F72" s="53" t="s">
        <v>121</v>
      </c>
      <c r="G72" s="54" t="s">
        <v>187</v>
      </c>
      <c r="H72" s="54" t="s">
        <v>24</v>
      </c>
      <c r="I72" s="73" t="s">
        <v>25</v>
      </c>
      <c r="J72" s="63">
        <v>0</v>
      </c>
      <c r="K72" s="103">
        <v>0</v>
      </c>
      <c r="L72" s="40"/>
      <c r="M72" s="40"/>
      <c r="N72" s="40" t="s">
        <v>298</v>
      </c>
      <c r="O72" s="64"/>
    </row>
    <row r="73" spans="1:15" ht="50.1" customHeight="1" thickBot="1">
      <c r="A73" s="18"/>
      <c r="B73" s="19"/>
      <c r="C73" s="56" t="s">
        <v>188</v>
      </c>
      <c r="D73" s="58"/>
      <c r="E73" s="59"/>
      <c r="F73" s="59"/>
      <c r="G73" s="60"/>
      <c r="H73" s="60"/>
      <c r="I73" s="59"/>
      <c r="J73" s="61"/>
      <c r="K73" s="61"/>
      <c r="L73" s="61"/>
      <c r="M73" s="61"/>
      <c r="N73" s="61"/>
    </row>
    <row r="74" spans="1:15" ht="64.5" customHeight="1">
      <c r="A74" s="7" t="s">
        <v>7</v>
      </c>
      <c r="B74" s="27" t="s">
        <v>8</v>
      </c>
      <c r="C74" s="51" t="s">
        <v>9</v>
      </c>
      <c r="D74" s="34" t="s">
        <v>10</v>
      </c>
      <c r="E74" s="34" t="s">
        <v>11</v>
      </c>
      <c r="F74" s="34" t="s">
        <v>12</v>
      </c>
      <c r="G74" s="34" t="s">
        <v>13</v>
      </c>
      <c r="H74" s="34" t="s">
        <v>14</v>
      </c>
      <c r="I74" s="34" t="s">
        <v>15</v>
      </c>
      <c r="J74" s="34" t="s">
        <v>16</v>
      </c>
      <c r="K74" s="98" t="s">
        <v>367</v>
      </c>
      <c r="L74" s="99" t="s">
        <v>17</v>
      </c>
      <c r="M74" s="99" t="s">
        <v>265</v>
      </c>
      <c r="N74" s="99" t="s">
        <v>382</v>
      </c>
      <c r="O74" s="100" t="s">
        <v>266</v>
      </c>
    </row>
    <row r="75" spans="1:15" ht="126" customHeight="1">
      <c r="A75" s="8" t="s">
        <v>18</v>
      </c>
      <c r="B75" s="28" t="s">
        <v>19</v>
      </c>
      <c r="C75" s="107" t="s">
        <v>189</v>
      </c>
      <c r="D75" s="47">
        <v>81628645</v>
      </c>
      <c r="E75" s="48" t="s">
        <v>190</v>
      </c>
      <c r="F75" s="48" t="s">
        <v>191</v>
      </c>
      <c r="G75" s="49" t="s">
        <v>192</v>
      </c>
      <c r="H75" s="49" t="s">
        <v>24</v>
      </c>
      <c r="I75" s="48" t="s">
        <v>25</v>
      </c>
      <c r="J75" s="23">
        <v>1500</v>
      </c>
      <c r="K75" s="95">
        <f>1750*0.8</f>
        <v>1400</v>
      </c>
      <c r="L75" s="24" t="s">
        <v>304</v>
      </c>
      <c r="M75" s="24" t="s">
        <v>308</v>
      </c>
      <c r="N75" s="24" t="s">
        <v>364</v>
      </c>
      <c r="O75" s="43">
        <f>K75/J75</f>
        <v>0.93333333333333335</v>
      </c>
    </row>
    <row r="76" spans="1:15" ht="210" customHeight="1">
      <c r="A76" s="8" t="s">
        <v>18</v>
      </c>
      <c r="B76" s="28" t="s">
        <v>19</v>
      </c>
      <c r="C76" s="108"/>
      <c r="D76" s="115">
        <v>81628645</v>
      </c>
      <c r="E76" s="84" t="s">
        <v>190</v>
      </c>
      <c r="F76" s="84" t="s">
        <v>193</v>
      </c>
      <c r="G76" s="85" t="s">
        <v>194</v>
      </c>
      <c r="H76" s="85" t="s">
        <v>24</v>
      </c>
      <c r="I76" s="84" t="s">
        <v>37</v>
      </c>
      <c r="J76" s="81">
        <v>40000</v>
      </c>
      <c r="K76" s="96">
        <v>54479</v>
      </c>
      <c r="L76" s="82" t="s">
        <v>305</v>
      </c>
      <c r="M76" s="82" t="s">
        <v>307</v>
      </c>
      <c r="N76" s="82" t="s">
        <v>306</v>
      </c>
      <c r="O76" s="83">
        <f>K76/J76</f>
        <v>1.3619749999999999</v>
      </c>
    </row>
    <row r="77" spans="1:15" ht="178.5" customHeight="1">
      <c r="A77" s="8" t="s">
        <v>18</v>
      </c>
      <c r="B77" s="28" t="s">
        <v>19</v>
      </c>
      <c r="C77" s="107" t="s">
        <v>195</v>
      </c>
      <c r="D77" s="47">
        <v>23695700</v>
      </c>
      <c r="E77" s="48" t="s">
        <v>196</v>
      </c>
      <c r="F77" s="48" t="s">
        <v>166</v>
      </c>
      <c r="G77" s="49" t="s">
        <v>197</v>
      </c>
      <c r="H77" s="49" t="s">
        <v>24</v>
      </c>
      <c r="I77" s="48" t="s">
        <v>25</v>
      </c>
      <c r="J77" s="23">
        <v>300</v>
      </c>
      <c r="K77" s="95">
        <f>ROUND(1098*0.8,-1)</f>
        <v>880</v>
      </c>
      <c r="L77" s="24" t="s">
        <v>384</v>
      </c>
      <c r="M77" s="24" t="s">
        <v>383</v>
      </c>
      <c r="N77" s="24" t="s">
        <v>385</v>
      </c>
      <c r="O77" s="43">
        <f>K77/J77</f>
        <v>2.9333333333333331</v>
      </c>
    </row>
    <row r="78" spans="1:15" ht="122.1" customHeight="1">
      <c r="A78" s="8" t="s">
        <v>18</v>
      </c>
      <c r="B78" s="28" t="s">
        <v>19</v>
      </c>
      <c r="C78" s="108"/>
      <c r="D78" s="115">
        <v>23695700</v>
      </c>
      <c r="E78" s="84" t="s">
        <v>196</v>
      </c>
      <c r="F78" s="84" t="s">
        <v>198</v>
      </c>
      <c r="G78" s="85" t="s">
        <v>199</v>
      </c>
      <c r="H78" s="85" t="s">
        <v>24</v>
      </c>
      <c r="I78" s="84" t="s">
        <v>37</v>
      </c>
      <c r="J78" s="81">
        <v>65</v>
      </c>
      <c r="K78" s="96">
        <v>71</v>
      </c>
      <c r="L78" s="82" t="s">
        <v>309</v>
      </c>
      <c r="M78" s="82" t="s">
        <v>311</v>
      </c>
      <c r="N78" s="82" t="s">
        <v>310</v>
      </c>
      <c r="O78" s="83">
        <f>K78/J78</f>
        <v>1.0923076923076922</v>
      </c>
    </row>
    <row r="79" spans="1:15" ht="111.75" customHeight="1">
      <c r="A79" s="8" t="s">
        <v>18</v>
      </c>
      <c r="B79" s="28" t="s">
        <v>19</v>
      </c>
      <c r="C79" s="108"/>
      <c r="D79" s="47">
        <v>23695700</v>
      </c>
      <c r="E79" s="48" t="s">
        <v>196</v>
      </c>
      <c r="F79" s="48" t="s">
        <v>200</v>
      </c>
      <c r="G79" s="49" t="s">
        <v>201</v>
      </c>
      <c r="H79" s="49" t="s">
        <v>24</v>
      </c>
      <c r="I79" s="48" t="s">
        <v>25</v>
      </c>
      <c r="J79" s="23">
        <v>270000</v>
      </c>
      <c r="K79" s="95">
        <v>252583</v>
      </c>
      <c r="L79" s="24" t="s">
        <v>309</v>
      </c>
      <c r="M79" s="24" t="s">
        <v>311</v>
      </c>
      <c r="N79" s="24" t="s">
        <v>312</v>
      </c>
      <c r="O79" s="43">
        <f>K79/J79</f>
        <v>0.93549259259259254</v>
      </c>
    </row>
    <row r="80" spans="1:15" ht="143.44999999999999" customHeight="1">
      <c r="A80" s="8" t="s">
        <v>18</v>
      </c>
      <c r="B80" s="28" t="s">
        <v>19</v>
      </c>
      <c r="C80" s="107" t="s">
        <v>202</v>
      </c>
      <c r="D80" s="115">
        <v>48153650</v>
      </c>
      <c r="E80" s="84" t="s">
        <v>203</v>
      </c>
      <c r="F80" s="84" t="s">
        <v>198</v>
      </c>
      <c r="G80" s="85" t="s">
        <v>199</v>
      </c>
      <c r="H80" s="85" t="s">
        <v>24</v>
      </c>
      <c r="I80" s="84" t="s">
        <v>37</v>
      </c>
      <c r="J80" s="81">
        <v>35</v>
      </c>
      <c r="K80" s="96">
        <v>36</v>
      </c>
      <c r="L80" s="82" t="s">
        <v>313</v>
      </c>
      <c r="M80" s="82" t="s">
        <v>314</v>
      </c>
      <c r="N80" s="82" t="s">
        <v>365</v>
      </c>
      <c r="O80" s="83">
        <f>K80/J80</f>
        <v>1.0285714285714285</v>
      </c>
    </row>
    <row r="81" spans="1:15" ht="97.9" customHeight="1">
      <c r="A81" s="8" t="s">
        <v>18</v>
      </c>
      <c r="B81" s="28" t="s">
        <v>19</v>
      </c>
      <c r="C81" s="108"/>
      <c r="D81" s="47">
        <v>48153650</v>
      </c>
      <c r="E81" s="48" t="s">
        <v>203</v>
      </c>
      <c r="F81" s="48" t="s">
        <v>200</v>
      </c>
      <c r="G81" s="49" t="s">
        <v>201</v>
      </c>
      <c r="H81" s="49" t="s">
        <v>24</v>
      </c>
      <c r="I81" s="48" t="s">
        <v>25</v>
      </c>
      <c r="J81" s="23">
        <v>7000</v>
      </c>
      <c r="K81" s="95">
        <v>8380</v>
      </c>
      <c r="L81" s="24" t="s">
        <v>313</v>
      </c>
      <c r="M81" s="24" t="s">
        <v>314</v>
      </c>
      <c r="N81" s="24" t="s">
        <v>312</v>
      </c>
      <c r="O81" s="43">
        <f>K81/J81</f>
        <v>1.1971428571428571</v>
      </c>
    </row>
    <row r="82" spans="1:15" ht="78.75" customHeight="1">
      <c r="A82" s="8" t="s">
        <v>18</v>
      </c>
      <c r="B82" s="28" t="s">
        <v>19</v>
      </c>
      <c r="C82" s="108"/>
      <c r="D82" s="47">
        <v>48153650</v>
      </c>
      <c r="E82" s="48" t="s">
        <v>203</v>
      </c>
      <c r="F82" s="48" t="s">
        <v>204</v>
      </c>
      <c r="G82" s="49" t="s">
        <v>205</v>
      </c>
      <c r="H82" s="49" t="s">
        <v>24</v>
      </c>
      <c r="I82" s="48" t="s">
        <v>25</v>
      </c>
      <c r="J82" s="23">
        <v>600</v>
      </c>
      <c r="K82" s="95">
        <v>1540</v>
      </c>
      <c r="L82" s="24" t="s">
        <v>316</v>
      </c>
      <c r="M82" s="24" t="s">
        <v>318</v>
      </c>
      <c r="N82" s="24" t="s">
        <v>312</v>
      </c>
      <c r="O82" s="43">
        <f>K82/J82</f>
        <v>2.5666666666666669</v>
      </c>
    </row>
    <row r="83" spans="1:15" ht="77.25" customHeight="1">
      <c r="A83" s="8" t="s">
        <v>18</v>
      </c>
      <c r="B83" s="28" t="s">
        <v>19</v>
      </c>
      <c r="C83" s="108"/>
      <c r="D83" s="47">
        <v>48153650</v>
      </c>
      <c r="E83" s="48" t="s">
        <v>203</v>
      </c>
      <c r="F83" s="48" t="s">
        <v>193</v>
      </c>
      <c r="G83" s="49" t="s">
        <v>194</v>
      </c>
      <c r="H83" s="49" t="s">
        <v>24</v>
      </c>
      <c r="I83" s="48" t="s">
        <v>25</v>
      </c>
      <c r="J83" s="23">
        <v>176</v>
      </c>
      <c r="K83" s="95">
        <v>490</v>
      </c>
      <c r="L83" s="24" t="s">
        <v>317</v>
      </c>
      <c r="M83" s="24" t="s">
        <v>319</v>
      </c>
      <c r="N83" s="24" t="s">
        <v>312</v>
      </c>
      <c r="O83" s="43">
        <f>K83/J83</f>
        <v>2.7840909090909092</v>
      </c>
    </row>
    <row r="84" spans="1:15" ht="102.75" customHeight="1">
      <c r="A84" s="8" t="s">
        <v>18</v>
      </c>
      <c r="B84" s="28" t="s">
        <v>19</v>
      </c>
      <c r="C84" s="107" t="s">
        <v>206</v>
      </c>
      <c r="D84" s="47">
        <v>94366919</v>
      </c>
      <c r="E84" s="48" t="s">
        <v>207</v>
      </c>
      <c r="F84" s="48" t="s">
        <v>208</v>
      </c>
      <c r="G84" s="49" t="s">
        <v>209</v>
      </c>
      <c r="H84" s="49" t="s">
        <v>24</v>
      </c>
      <c r="I84" s="48" t="s">
        <v>25</v>
      </c>
      <c r="J84" s="23">
        <v>1</v>
      </c>
      <c r="K84" s="95">
        <v>53</v>
      </c>
      <c r="L84" s="26" t="s">
        <v>375</v>
      </c>
      <c r="M84" s="26" t="s">
        <v>376</v>
      </c>
      <c r="N84" s="26" t="s">
        <v>377</v>
      </c>
      <c r="O84" s="43">
        <f>K84/J84</f>
        <v>53</v>
      </c>
    </row>
    <row r="85" spans="1:15" ht="109.9" customHeight="1">
      <c r="A85" s="8" t="s">
        <v>18</v>
      </c>
      <c r="B85" s="28" t="s">
        <v>19</v>
      </c>
      <c r="C85" s="108"/>
      <c r="D85" s="47">
        <v>94366919</v>
      </c>
      <c r="E85" s="48" t="s">
        <v>207</v>
      </c>
      <c r="F85" s="84" t="s">
        <v>198</v>
      </c>
      <c r="G85" s="85" t="s">
        <v>199</v>
      </c>
      <c r="H85" s="85" t="s">
        <v>24</v>
      </c>
      <c r="I85" s="84" t="s">
        <v>37</v>
      </c>
      <c r="J85" s="81">
        <v>137</v>
      </c>
      <c r="K85" s="96">
        <v>163</v>
      </c>
      <c r="L85" s="82" t="s">
        <v>320</v>
      </c>
      <c r="M85" s="82" t="s">
        <v>321</v>
      </c>
      <c r="N85" s="82" t="s">
        <v>315</v>
      </c>
      <c r="O85" s="83">
        <f>K85/J85</f>
        <v>1.1897810218978102</v>
      </c>
    </row>
    <row r="86" spans="1:15" ht="114.75" customHeight="1">
      <c r="A86" s="8" t="s">
        <v>18</v>
      </c>
      <c r="B86" s="28" t="s">
        <v>19</v>
      </c>
      <c r="C86" s="108"/>
      <c r="D86" s="47">
        <v>94366919</v>
      </c>
      <c r="E86" s="48" t="s">
        <v>207</v>
      </c>
      <c r="F86" s="48" t="s">
        <v>200</v>
      </c>
      <c r="G86" s="49" t="s">
        <v>201</v>
      </c>
      <c r="H86" s="49" t="s">
        <v>24</v>
      </c>
      <c r="I86" s="48" t="s">
        <v>25</v>
      </c>
      <c r="J86" s="23">
        <v>60000</v>
      </c>
      <c r="K86" s="95">
        <v>105000</v>
      </c>
      <c r="L86" s="24" t="s">
        <v>320</v>
      </c>
      <c r="M86" s="24" t="s">
        <v>321</v>
      </c>
      <c r="N86" s="24" t="s">
        <v>322</v>
      </c>
      <c r="O86" s="43">
        <f>K86/J86</f>
        <v>1.75</v>
      </c>
    </row>
    <row r="87" spans="1:15" ht="50.1" customHeight="1">
      <c r="A87" s="8" t="s">
        <v>18</v>
      </c>
      <c r="B87" s="28" t="s">
        <v>19</v>
      </c>
      <c r="C87" s="108"/>
      <c r="D87" s="47">
        <v>94366919</v>
      </c>
      <c r="E87" s="48" t="s">
        <v>207</v>
      </c>
      <c r="F87" s="48" t="s">
        <v>210</v>
      </c>
      <c r="G87" s="49" t="s">
        <v>211</v>
      </c>
      <c r="H87" s="49" t="s">
        <v>24</v>
      </c>
      <c r="I87" s="48" t="s">
        <v>25</v>
      </c>
      <c r="J87" s="23">
        <v>192780</v>
      </c>
      <c r="K87" s="95">
        <v>192780</v>
      </c>
      <c r="L87" s="24" t="s">
        <v>212</v>
      </c>
      <c r="M87" s="24" t="s">
        <v>323</v>
      </c>
      <c r="N87" s="24" t="s">
        <v>324</v>
      </c>
      <c r="O87" s="43">
        <f>K87/J87</f>
        <v>1</v>
      </c>
    </row>
    <row r="88" spans="1:15" ht="50.1" customHeight="1">
      <c r="A88" s="8" t="s">
        <v>18</v>
      </c>
      <c r="B88" s="28" t="s">
        <v>19</v>
      </c>
      <c r="C88" s="108"/>
      <c r="D88" s="47">
        <v>94366919</v>
      </c>
      <c r="E88" s="48" t="s">
        <v>207</v>
      </c>
      <c r="F88" s="48" t="s">
        <v>213</v>
      </c>
      <c r="G88" s="49" t="s">
        <v>214</v>
      </c>
      <c r="H88" s="49" t="s">
        <v>24</v>
      </c>
      <c r="I88" s="48" t="s">
        <v>25</v>
      </c>
      <c r="J88" s="23">
        <v>54</v>
      </c>
      <c r="K88" s="95">
        <v>54</v>
      </c>
      <c r="L88" s="24" t="s">
        <v>212</v>
      </c>
      <c r="M88" s="24" t="s">
        <v>323</v>
      </c>
      <c r="N88" s="24" t="s">
        <v>324</v>
      </c>
      <c r="O88" s="43">
        <f>K88/J88</f>
        <v>1</v>
      </c>
    </row>
    <row r="89" spans="1:15" ht="99" customHeight="1">
      <c r="A89" s="8" t="s">
        <v>18</v>
      </c>
      <c r="B89" s="28" t="s">
        <v>19</v>
      </c>
      <c r="C89" s="108"/>
      <c r="D89" s="47">
        <v>94366919</v>
      </c>
      <c r="E89" s="48" t="s">
        <v>207</v>
      </c>
      <c r="F89" s="48" t="s">
        <v>215</v>
      </c>
      <c r="G89" s="49" t="s">
        <v>216</v>
      </c>
      <c r="H89" s="49" t="s">
        <v>24</v>
      </c>
      <c r="I89" s="48" t="s">
        <v>25</v>
      </c>
      <c r="J89" s="23">
        <v>745</v>
      </c>
      <c r="K89" s="95">
        <v>2670</v>
      </c>
      <c r="L89" s="24" t="s">
        <v>217</v>
      </c>
      <c r="M89" s="24" t="s">
        <v>325</v>
      </c>
      <c r="N89" s="24" t="s">
        <v>326</v>
      </c>
      <c r="O89" s="43">
        <f>K89/J89</f>
        <v>3.5838926174496644</v>
      </c>
    </row>
    <row r="90" spans="1:15" ht="84" customHeight="1">
      <c r="A90" s="18"/>
      <c r="B90" s="46"/>
      <c r="C90" s="108"/>
      <c r="D90" s="47">
        <v>94366919</v>
      </c>
      <c r="E90" s="48" t="s">
        <v>207</v>
      </c>
      <c r="F90" s="48" t="s">
        <v>218</v>
      </c>
      <c r="G90" s="49" t="s">
        <v>219</v>
      </c>
      <c r="H90" s="49" t="s">
        <v>24</v>
      </c>
      <c r="I90" s="48" t="s">
        <v>25</v>
      </c>
      <c r="J90" s="23">
        <v>900</v>
      </c>
      <c r="K90" s="95">
        <v>1750</v>
      </c>
      <c r="L90" s="24" t="s">
        <v>220</v>
      </c>
      <c r="M90" s="24" t="s">
        <v>387</v>
      </c>
      <c r="N90" s="24" t="s">
        <v>388</v>
      </c>
      <c r="O90" s="43">
        <f>K90/J90</f>
        <v>1.9444444444444444</v>
      </c>
    </row>
    <row r="91" spans="1:15" ht="85.5" customHeight="1">
      <c r="A91" s="18"/>
      <c r="B91" s="46"/>
      <c r="C91" s="108"/>
      <c r="D91" s="47">
        <v>94366919</v>
      </c>
      <c r="E91" s="48" t="s">
        <v>207</v>
      </c>
      <c r="F91" s="48" t="s">
        <v>221</v>
      </c>
      <c r="G91" s="49" t="s">
        <v>222</v>
      </c>
      <c r="H91" s="49" t="s">
        <v>42</v>
      </c>
      <c r="I91" s="48" t="s">
        <v>25</v>
      </c>
      <c r="J91" s="23">
        <v>95182267.200000003</v>
      </c>
      <c r="K91" s="95">
        <v>71825449.469999999</v>
      </c>
      <c r="L91" s="24" t="s">
        <v>223</v>
      </c>
      <c r="M91" s="24" t="s">
        <v>327</v>
      </c>
      <c r="N91" s="24" t="s">
        <v>328</v>
      </c>
      <c r="O91" s="43">
        <f>K91/J91</f>
        <v>0.75460956733755968</v>
      </c>
    </row>
    <row r="92" spans="1:15" ht="104.25" customHeight="1">
      <c r="A92" s="8" t="s">
        <v>18</v>
      </c>
      <c r="B92" s="28" t="s">
        <v>19</v>
      </c>
      <c r="C92" s="108"/>
      <c r="D92" s="47">
        <v>94366919</v>
      </c>
      <c r="E92" s="48" t="s">
        <v>207</v>
      </c>
      <c r="F92" s="48" t="s">
        <v>224</v>
      </c>
      <c r="G92" s="49" t="s">
        <v>225</v>
      </c>
      <c r="H92" s="49" t="s">
        <v>24</v>
      </c>
      <c r="I92" s="48" t="s">
        <v>25</v>
      </c>
      <c r="J92" s="23">
        <v>81</v>
      </c>
      <c r="K92" s="95">
        <v>69</v>
      </c>
      <c r="L92" s="24" t="s">
        <v>223</v>
      </c>
      <c r="M92" s="24" t="s">
        <v>327</v>
      </c>
      <c r="N92" s="24" t="s">
        <v>329</v>
      </c>
      <c r="O92" s="43">
        <f>K92/J92</f>
        <v>0.85185185185185186</v>
      </c>
    </row>
    <row r="93" spans="1:15" ht="85.15" customHeight="1">
      <c r="A93" s="8" t="s">
        <v>18</v>
      </c>
      <c r="B93" s="28" t="s">
        <v>19</v>
      </c>
      <c r="C93" s="107" t="s">
        <v>226</v>
      </c>
      <c r="D93" s="47">
        <v>8000000</v>
      </c>
      <c r="E93" s="48" t="s">
        <v>227</v>
      </c>
      <c r="F93" s="48" t="s">
        <v>228</v>
      </c>
      <c r="G93" s="49" t="s">
        <v>229</v>
      </c>
      <c r="H93" s="49" t="s">
        <v>24</v>
      </c>
      <c r="I93" s="48" t="s">
        <v>25</v>
      </c>
      <c r="J93" s="23">
        <v>20</v>
      </c>
      <c r="K93" s="95">
        <v>0</v>
      </c>
      <c r="L93" s="24"/>
      <c r="M93" s="24"/>
      <c r="N93" s="24" t="s">
        <v>366</v>
      </c>
      <c r="O93" s="43">
        <f>K93/J93</f>
        <v>0</v>
      </c>
    </row>
    <row r="94" spans="1:15" ht="87.6" customHeight="1" thickBot="1">
      <c r="A94" s="8" t="s">
        <v>18</v>
      </c>
      <c r="B94" s="28" t="s">
        <v>19</v>
      </c>
      <c r="C94" s="112"/>
      <c r="D94" s="52">
        <v>8000000</v>
      </c>
      <c r="E94" s="53" t="s">
        <v>227</v>
      </c>
      <c r="F94" s="53" t="s">
        <v>230</v>
      </c>
      <c r="G94" s="54" t="s">
        <v>231</v>
      </c>
      <c r="H94" s="54" t="s">
        <v>24</v>
      </c>
      <c r="I94" s="53" t="s">
        <v>25</v>
      </c>
      <c r="J94" s="40">
        <v>0</v>
      </c>
      <c r="K94" s="97">
        <v>0</v>
      </c>
      <c r="L94" s="41"/>
      <c r="M94" s="41" t="s">
        <v>330</v>
      </c>
      <c r="N94" s="41" t="s">
        <v>330</v>
      </c>
      <c r="O94" s="64"/>
    </row>
    <row r="95" spans="1:15" ht="50.1" customHeight="1" thickBot="1">
      <c r="A95" s="18"/>
      <c r="B95" s="19"/>
      <c r="C95" s="56" t="s">
        <v>232</v>
      </c>
      <c r="D95" s="58"/>
      <c r="E95" s="59"/>
      <c r="F95" s="59"/>
      <c r="G95" s="60"/>
      <c r="H95" s="60"/>
      <c r="I95" s="59"/>
      <c r="J95" s="61"/>
      <c r="K95" s="61"/>
      <c r="L95" s="61"/>
      <c r="M95" s="61"/>
      <c r="N95" s="61"/>
    </row>
    <row r="96" spans="1:15" ht="75" customHeight="1">
      <c r="A96" s="7" t="s">
        <v>7</v>
      </c>
      <c r="B96" s="27" t="s">
        <v>8</v>
      </c>
      <c r="C96" s="51" t="s">
        <v>9</v>
      </c>
      <c r="D96" s="34" t="s">
        <v>10</v>
      </c>
      <c r="E96" s="34" t="s">
        <v>11</v>
      </c>
      <c r="F96" s="34" t="s">
        <v>12</v>
      </c>
      <c r="G96" s="34" t="s">
        <v>13</v>
      </c>
      <c r="H96" s="34" t="s">
        <v>14</v>
      </c>
      <c r="I96" s="34" t="s">
        <v>15</v>
      </c>
      <c r="J96" s="34" t="s">
        <v>16</v>
      </c>
      <c r="K96" s="98" t="s">
        <v>367</v>
      </c>
      <c r="L96" s="99" t="s">
        <v>17</v>
      </c>
      <c r="M96" s="99" t="s">
        <v>265</v>
      </c>
      <c r="N96" s="99" t="s">
        <v>382</v>
      </c>
      <c r="O96" s="100" t="s">
        <v>266</v>
      </c>
    </row>
    <row r="97" spans="1:15" ht="147" customHeight="1">
      <c r="A97" s="8" t="s">
        <v>18</v>
      </c>
      <c r="B97" s="28" t="s">
        <v>19</v>
      </c>
      <c r="C97" s="107" t="s">
        <v>233</v>
      </c>
      <c r="D97" s="115">
        <v>5600000</v>
      </c>
      <c r="E97" s="84" t="s">
        <v>234</v>
      </c>
      <c r="F97" s="84" t="s">
        <v>235</v>
      </c>
      <c r="G97" s="85" t="s">
        <v>236</v>
      </c>
      <c r="H97" s="85" t="s">
        <v>119</v>
      </c>
      <c r="I97" s="84" t="s">
        <v>37</v>
      </c>
      <c r="J97" s="94">
        <v>215</v>
      </c>
      <c r="K97" s="104">
        <v>8414</v>
      </c>
      <c r="L97" s="82" t="s">
        <v>331</v>
      </c>
      <c r="M97" s="82" t="s">
        <v>389</v>
      </c>
      <c r="N97" s="82" t="s">
        <v>390</v>
      </c>
      <c r="O97" s="83">
        <f>K97/J97</f>
        <v>39.134883720930233</v>
      </c>
    </row>
    <row r="98" spans="1:15" ht="190.5" customHeight="1">
      <c r="A98" s="8" t="s">
        <v>18</v>
      </c>
      <c r="B98" s="28" t="s">
        <v>19</v>
      </c>
      <c r="C98" s="108"/>
      <c r="D98" s="115">
        <v>18550264</v>
      </c>
      <c r="E98" s="84" t="s">
        <v>243</v>
      </c>
      <c r="F98" s="84" t="s">
        <v>237</v>
      </c>
      <c r="G98" s="85" t="s">
        <v>238</v>
      </c>
      <c r="H98" s="85" t="s">
        <v>119</v>
      </c>
      <c r="I98" s="84" t="s">
        <v>37</v>
      </c>
      <c r="J98" s="94">
        <v>3828434</v>
      </c>
      <c r="K98" s="104">
        <v>3828434</v>
      </c>
      <c r="L98" s="82" t="s">
        <v>332</v>
      </c>
      <c r="M98" s="82" t="s">
        <v>370</v>
      </c>
      <c r="N98" s="82" t="s">
        <v>239</v>
      </c>
      <c r="O98" s="83">
        <f>K98/J98</f>
        <v>1</v>
      </c>
    </row>
    <row r="99" spans="1:15" ht="180" customHeight="1">
      <c r="A99" s="8" t="s">
        <v>18</v>
      </c>
      <c r="B99" s="28" t="s">
        <v>19</v>
      </c>
      <c r="C99" s="108"/>
      <c r="D99" s="47">
        <v>7849736</v>
      </c>
      <c r="E99" s="48" t="s">
        <v>240</v>
      </c>
      <c r="F99" s="48" t="s">
        <v>241</v>
      </c>
      <c r="G99" s="49" t="s">
        <v>242</v>
      </c>
      <c r="H99" s="49" t="s">
        <v>119</v>
      </c>
      <c r="I99" s="48" t="s">
        <v>25</v>
      </c>
      <c r="J99" s="23">
        <v>954</v>
      </c>
      <c r="K99" s="95">
        <v>5285</v>
      </c>
      <c r="L99" s="24" t="s">
        <v>333</v>
      </c>
      <c r="M99" s="24" t="s">
        <v>391</v>
      </c>
      <c r="N99" s="24" t="s">
        <v>386</v>
      </c>
      <c r="O99" s="43">
        <f>K99/J99</f>
        <v>5.5398322851153043</v>
      </c>
    </row>
    <row r="100" spans="1:15" ht="51.75" customHeight="1" thickBot="1">
      <c r="A100" s="14"/>
      <c r="B100" s="74"/>
      <c r="C100" s="112"/>
      <c r="D100" s="52">
        <v>18550264</v>
      </c>
      <c r="E100" s="53" t="s">
        <v>243</v>
      </c>
      <c r="F100" s="75" t="s">
        <v>244</v>
      </c>
      <c r="G100" s="54" t="s">
        <v>245</v>
      </c>
      <c r="H100" s="54" t="s">
        <v>246</v>
      </c>
      <c r="I100" s="53" t="s">
        <v>25</v>
      </c>
      <c r="J100" s="40">
        <v>1</v>
      </c>
      <c r="K100" s="97">
        <v>1</v>
      </c>
      <c r="L100" s="41" t="s">
        <v>247</v>
      </c>
      <c r="M100" s="41" t="s">
        <v>334</v>
      </c>
      <c r="N100" s="41" t="s">
        <v>38</v>
      </c>
      <c r="O100" s="64">
        <f>K100/J100</f>
        <v>1</v>
      </c>
    </row>
    <row r="101" spans="1:15" ht="50.1" customHeight="1" thickBot="1">
      <c r="A101" s="18"/>
      <c r="B101" s="19"/>
      <c r="C101" s="56" t="s">
        <v>248</v>
      </c>
      <c r="D101" s="58"/>
      <c r="E101" s="59"/>
      <c r="F101" s="59"/>
      <c r="G101" s="60"/>
      <c r="H101" s="60"/>
      <c r="I101" s="59"/>
      <c r="J101" s="61"/>
      <c r="K101" s="61"/>
      <c r="L101" s="61"/>
      <c r="M101" s="61"/>
      <c r="N101" s="61"/>
    </row>
    <row r="102" spans="1:15" ht="71.25" customHeight="1">
      <c r="A102" s="7" t="s">
        <v>7</v>
      </c>
      <c r="B102" s="27" t="s">
        <v>8</v>
      </c>
      <c r="C102" s="51" t="s">
        <v>9</v>
      </c>
      <c r="D102" s="34" t="s">
        <v>10</v>
      </c>
      <c r="E102" s="34" t="s">
        <v>11</v>
      </c>
      <c r="F102" s="34" t="s">
        <v>12</v>
      </c>
      <c r="G102" s="34" t="s">
        <v>13</v>
      </c>
      <c r="H102" s="34" t="s">
        <v>14</v>
      </c>
      <c r="I102" s="34" t="s">
        <v>15</v>
      </c>
      <c r="J102" s="34" t="s">
        <v>16</v>
      </c>
      <c r="K102" s="98" t="s">
        <v>367</v>
      </c>
      <c r="L102" s="99" t="s">
        <v>17</v>
      </c>
      <c r="M102" s="99" t="s">
        <v>265</v>
      </c>
      <c r="N102" s="99" t="s">
        <v>382</v>
      </c>
      <c r="O102" s="100" t="s">
        <v>266</v>
      </c>
    </row>
    <row r="103" spans="1:15" ht="117.75" customHeight="1">
      <c r="A103" s="20" t="s">
        <v>18</v>
      </c>
      <c r="B103" s="76" t="s">
        <v>19</v>
      </c>
      <c r="C103" s="107" t="s">
        <v>249</v>
      </c>
      <c r="D103" s="115">
        <v>29600000</v>
      </c>
      <c r="E103" s="84" t="s">
        <v>250</v>
      </c>
      <c r="F103" s="84" t="s">
        <v>235</v>
      </c>
      <c r="G103" s="85" t="s">
        <v>236</v>
      </c>
      <c r="H103" s="85" t="s">
        <v>119</v>
      </c>
      <c r="I103" s="84" t="s">
        <v>37</v>
      </c>
      <c r="J103" s="81">
        <v>2083</v>
      </c>
      <c r="K103" s="96">
        <v>205117</v>
      </c>
      <c r="L103" s="82" t="s">
        <v>336</v>
      </c>
      <c r="M103" s="82" t="s">
        <v>337</v>
      </c>
      <c r="N103" s="82" t="s">
        <v>338</v>
      </c>
      <c r="O103" s="83">
        <f>K103/J103</f>
        <v>98.471915506481039</v>
      </c>
    </row>
    <row r="104" spans="1:15" ht="75" customHeight="1" thickBot="1">
      <c r="A104" s="21" t="s">
        <v>18</v>
      </c>
      <c r="B104" s="77" t="s">
        <v>19</v>
      </c>
      <c r="C104" s="112"/>
      <c r="D104" s="52">
        <v>0</v>
      </c>
      <c r="E104" s="53" t="s">
        <v>251</v>
      </c>
      <c r="F104" s="53" t="s">
        <v>252</v>
      </c>
      <c r="G104" s="54" t="s">
        <v>253</v>
      </c>
      <c r="H104" s="54" t="s">
        <v>24</v>
      </c>
      <c r="I104" s="53" t="s">
        <v>25</v>
      </c>
      <c r="J104" s="40">
        <v>0</v>
      </c>
      <c r="K104" s="97">
        <v>0</v>
      </c>
      <c r="L104" s="41" t="s">
        <v>254</v>
      </c>
      <c r="M104" s="41"/>
      <c r="N104" s="41" t="s">
        <v>335</v>
      </c>
      <c r="O104" s="64"/>
    </row>
  </sheetData>
  <autoFilter ref="F2:N104"/>
  <mergeCells count="21">
    <mergeCell ref="C93:C94"/>
    <mergeCell ref="C97:C100"/>
    <mergeCell ref="C103:C104"/>
    <mergeCell ref="C58:C60"/>
    <mergeCell ref="C65:C66"/>
    <mergeCell ref="C75:C76"/>
    <mergeCell ref="C77:C79"/>
    <mergeCell ref="C80:C83"/>
    <mergeCell ref="C84:C92"/>
    <mergeCell ref="C54:C55"/>
    <mergeCell ref="C3:C4"/>
    <mergeCell ref="C5:C8"/>
    <mergeCell ref="C11:C16"/>
    <mergeCell ref="C17:C18"/>
    <mergeCell ref="C21:C26"/>
    <mergeCell ref="C27:C33"/>
    <mergeCell ref="C34:C35"/>
    <mergeCell ref="C38:C42"/>
    <mergeCell ref="C43:C45"/>
    <mergeCell ref="C46:C47"/>
    <mergeCell ref="C50:C51"/>
  </mergeCells>
  <pageMargins left="0.70866099999999999" right="0.70866099999999999" top="0.748031" bottom="0.748031" header="0.31496099999999999" footer="0.31496099999999999"/>
  <pageSetup scale="67" orientation="landscape" r:id="rId1"/>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2</vt:i4>
      </vt:variant>
    </vt:vector>
  </HeadingPairs>
  <TitlesOfParts>
    <vt:vector size="2" baseType="lpstr">
      <vt:lpstr>Export Summary</vt:lpstr>
      <vt:lpstr>ΕΠΙΧΕΙΡΗΣΙΑΚΟΙ ΔΕΙΚΤΕΣ</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ΑΜΕΝΤΑ ΒΑΣΙΛΙΚΗ - MON. A'</dc:creator>
  <cp:lastModifiedBy>ΑΜΕΝΤΑ ΒΑΣΙΛΙΚΗ - MON. A'</cp:lastModifiedBy>
  <dcterms:created xsi:type="dcterms:W3CDTF">2023-08-02T08:35:46Z</dcterms:created>
  <dcterms:modified xsi:type="dcterms:W3CDTF">2023-08-04T09:29:28Z</dcterms:modified>
</cp:coreProperties>
</file>