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EYDAct\P5\100. Εφαρ\03. Αναθεωρ\6η Αναθ 2023\10. ΠΔΜ\03. Δεικτες\"/>
    </mc:Choice>
  </mc:AlternateContent>
  <bookViews>
    <workbookView xWindow="480" yWindow="60" windowWidth="17115" windowHeight="8445" tabRatio="831"/>
  </bookViews>
  <sheets>
    <sheet name="ΑΠ1-Απ" sheetId="31" r:id="rId1"/>
    <sheet name="ΑΠ1-Εκ" sheetId="50" r:id="rId2"/>
    <sheet name="ΑΠ2-Απ" sheetId="32" r:id="rId3"/>
    <sheet name="ΑΠ2-Εκ" sheetId="51" r:id="rId4"/>
    <sheet name="ΑΠ3-Απ" sheetId="33" r:id="rId5"/>
    <sheet name="ΑΠΑ 3.3" sheetId="78" r:id="rId6"/>
    <sheet name="ΑΠ3-Εκ" sheetId="73" r:id="rId7"/>
    <sheet name="ΑΠ4-Απ" sheetId="34" r:id="rId8"/>
    <sheet name="Τ2006β" sheetId="70" state="hidden" r:id="rId9"/>
    <sheet name="ΑΠ4-Εκ" sheetId="53" r:id="rId10"/>
    <sheet name="ΑΠ5-Απ" sheetId="35" r:id="rId11"/>
    <sheet name="ΑΠ5-Εκ" sheetId="54" r:id="rId12"/>
    <sheet name="ΑΠ6-Απ" sheetId="36" r:id="rId13"/>
    <sheet name="ΑΠ6-Εκ" sheetId="55" r:id="rId14"/>
    <sheet name="ΑΠ7-Απ" sheetId="37" r:id="rId15"/>
    <sheet name="Ατυχ 7.2" sheetId="80" r:id="rId16"/>
    <sheet name="ΑΠ7-Εκ" sheetId="74" r:id="rId17"/>
    <sheet name="ΑΠ8-Απ" sheetId="64" r:id="rId18"/>
    <sheet name="ΑΠ8-Εκ" sheetId="66" r:id="rId19"/>
    <sheet name="ΑΠ9-Απ" sheetId="45" r:id="rId20"/>
    <sheet name="ΑΠ9-Εκ" sheetId="58" r:id="rId21"/>
    <sheet name="ΑΠ10-Απ" sheetId="67" r:id="rId22"/>
    <sheet name="ΑΠ10-Εκ" sheetId="68" r:id="rId23"/>
    <sheet name="ΑΠ11-Απ" sheetId="41" r:id="rId24"/>
    <sheet name="ΑΠ11-Εκ" sheetId="75" r:id="rId25"/>
    <sheet name="ΑΠ12-Εκ" sheetId="76" r:id="rId26"/>
    <sheet name="ΑΠ13-Εκ" sheetId="77" r:id="rId27"/>
  </sheets>
  <externalReferences>
    <externalReference r:id="rId28"/>
  </externalReferences>
  <definedNames>
    <definedName name="_xlnm._FilterDatabase" localSheetId="22" hidden="1">'ΑΠ10-Εκ'!$A$4:$M$18</definedName>
    <definedName name="_xlnm._FilterDatabase" localSheetId="13" hidden="1">'ΑΠ6-Εκ'!$A$5:$M$13</definedName>
    <definedName name="_ftn1" localSheetId="22">'ΑΠ10-Εκ'!#REF!</definedName>
    <definedName name="_ftn1" localSheetId="24">'ΑΠ11-Εκ'!#REF!</definedName>
    <definedName name="_ftn1" localSheetId="25">'ΑΠ12-Εκ'!#REF!</definedName>
    <definedName name="_ftn1" localSheetId="26">'ΑΠ13-Εκ'!#REF!</definedName>
    <definedName name="_ftn1" localSheetId="1">'ΑΠ1-Εκ'!#REF!</definedName>
    <definedName name="_ftn1" localSheetId="3">'ΑΠ2-Εκ'!#REF!</definedName>
    <definedName name="_ftn1" localSheetId="6">'ΑΠ3-Εκ'!#REF!</definedName>
    <definedName name="_ftn1" localSheetId="9">'ΑΠ4-Εκ'!#REF!</definedName>
    <definedName name="_ftn1" localSheetId="11">'ΑΠ5-Εκ'!#REF!</definedName>
    <definedName name="_ftn1" localSheetId="13">'ΑΠ6-Εκ'!#REF!</definedName>
    <definedName name="_ftn1" localSheetId="16">'ΑΠ7-Εκ'!#REF!</definedName>
    <definedName name="_ftn1" localSheetId="18">'ΑΠ8-Εκ'!#REF!</definedName>
    <definedName name="_ftn1" localSheetId="20">'ΑΠ9-Εκ'!#REF!</definedName>
    <definedName name="_ftnref1" localSheetId="22">'ΑΠ10-Εκ'!$I$4</definedName>
    <definedName name="_ftnref1" localSheetId="24">'ΑΠ11-Εκ'!$I$4</definedName>
    <definedName name="_ftnref1" localSheetId="25">'ΑΠ12-Εκ'!$I$5</definedName>
    <definedName name="_ftnref1" localSheetId="26">'ΑΠ13-Εκ'!$I$5</definedName>
    <definedName name="_ftnref1" localSheetId="1">'ΑΠ1-Εκ'!$I$4</definedName>
    <definedName name="_ftnref1" localSheetId="3">'ΑΠ2-Εκ'!$I$4</definedName>
    <definedName name="_ftnref1" localSheetId="6">'ΑΠ3-Εκ'!$I$4</definedName>
    <definedName name="_ftnref1" localSheetId="9">'ΑΠ4-Εκ'!$I$4</definedName>
    <definedName name="_ftnref1" localSheetId="11">'ΑΠ5-Εκ'!$I$4</definedName>
    <definedName name="_ftnref1" localSheetId="13">'ΑΠ6-Εκ'!$I$4</definedName>
    <definedName name="_ftnref1" localSheetId="16">'ΑΠ7-Εκ'!$I$4</definedName>
    <definedName name="_ftnref1" localSheetId="18">'ΑΠ8-Εκ'!$I$4</definedName>
    <definedName name="_ftnref1" localSheetId="20">'ΑΠ9-Εκ'!$I$4</definedName>
    <definedName name="L_TomParem">[1]TomParem!$A$6:$B$158</definedName>
    <definedName name="_xlnm.Print_Area" localSheetId="15">'Ατυχ 7.2'!$A$4:$Q$20</definedName>
    <definedName name="_xlnm.Print_Titles" localSheetId="21">'ΑΠ10-Απ'!$5:$6</definedName>
    <definedName name="_xlnm.Print_Titles" localSheetId="22">'ΑΠ10-Εκ'!$1:$5</definedName>
    <definedName name="_xlnm.Print_Titles" localSheetId="6">'ΑΠ3-Εκ'!$1:$5</definedName>
    <definedName name="_xlnm.Print_Titles" localSheetId="12">'ΑΠ6-Απ'!$1:$6</definedName>
    <definedName name="_xlnm.Print_Titles" localSheetId="13">'ΑΠ6-Εκ'!$1:$5</definedName>
    <definedName name="_xlnm.Print_Titles" localSheetId="15">'Ατυχ 7.2'!$5:$5</definedName>
  </definedNames>
  <calcPr calcId="162913"/>
</workbook>
</file>

<file path=xl/calcChain.xml><?xml version="1.0" encoding="utf-8"?>
<calcChain xmlns="http://schemas.openxmlformats.org/spreadsheetml/2006/main">
  <c r="AB9" i="80" l="1"/>
  <c r="S9" i="80"/>
  <c r="T9" i="80" s="1"/>
  <c r="U9" i="80" s="1"/>
  <c r="V9" i="80" s="1"/>
  <c r="W9" i="80" s="1"/>
  <c r="X9" i="80" s="1"/>
  <c r="Y9" i="80" s="1"/>
  <c r="Z9" i="80" s="1"/>
  <c r="AA9" i="80" s="1"/>
  <c r="I10" i="80"/>
  <c r="G10" i="80"/>
  <c r="O10" i="80"/>
  <c r="N10" i="80"/>
  <c r="M10" i="80"/>
  <c r="L10" i="80"/>
  <c r="K10" i="80"/>
  <c r="J10" i="80"/>
  <c r="H10" i="80"/>
  <c r="F10" i="80"/>
  <c r="E10" i="80"/>
  <c r="D10" i="80"/>
  <c r="C10" i="80"/>
  <c r="P10" i="80"/>
  <c r="Q10" i="80" l="1"/>
  <c r="K3" i="74" l="1"/>
  <c r="G32" i="53" l="1"/>
  <c r="H32" i="53"/>
  <c r="R18" i="78" l="1"/>
  <c r="S18" i="78"/>
  <c r="T18" i="78" s="1"/>
  <c r="U18" i="78" s="1"/>
  <c r="V18" i="78" s="1"/>
  <c r="W18" i="78" s="1"/>
  <c r="X18" i="78" s="1"/>
  <c r="Y18" i="78" s="1"/>
  <c r="D19" i="78"/>
  <c r="E19" i="78"/>
  <c r="F19" i="78"/>
  <c r="G19" i="78"/>
  <c r="H19" i="78"/>
  <c r="I19" i="78"/>
  <c r="J19" i="78"/>
  <c r="K19" i="78"/>
  <c r="L19" i="78"/>
  <c r="M19" i="78"/>
  <c r="N19" i="78"/>
  <c r="O19" i="78"/>
  <c r="P19" i="78"/>
  <c r="Q19" i="78"/>
  <c r="C19" i="78"/>
  <c r="H34" i="53"/>
  <c r="H36" i="53" s="1"/>
  <c r="G34" i="53"/>
  <c r="G36" i="53" s="1"/>
  <c r="O9" i="73"/>
  <c r="K9" i="73"/>
  <c r="O8" i="73"/>
  <c r="N9" i="64"/>
  <c r="M9" i="64"/>
  <c r="I12" i="70"/>
  <c r="I11" i="70"/>
  <c r="I10" i="70"/>
  <c r="I9" i="70"/>
  <c r="I8" i="70"/>
  <c r="I7" i="70"/>
  <c r="I6" i="70"/>
  <c r="G12" i="70"/>
  <c r="G11" i="70"/>
  <c r="G10" i="70"/>
  <c r="G9" i="70"/>
  <c r="G8" i="70"/>
  <c r="G7" i="70"/>
  <c r="G6" i="70"/>
  <c r="B12" i="70"/>
  <c r="C9" i="70" s="1"/>
  <c r="E12" i="70"/>
  <c r="E11" i="70"/>
  <c r="E10" i="70"/>
  <c r="E9" i="70"/>
  <c r="E8" i="70"/>
  <c r="E7" i="70"/>
  <c r="E6" i="70"/>
  <c r="K12" i="70"/>
  <c r="K10" i="70"/>
  <c r="H19" i="53"/>
  <c r="H20" i="53"/>
  <c r="H21" i="53"/>
  <c r="H22" i="53"/>
  <c r="J8" i="66"/>
  <c r="I8" i="66"/>
  <c r="G37" i="53" l="1"/>
  <c r="C11" i="70"/>
  <c r="C12" i="70"/>
  <c r="C10" i="70"/>
  <c r="C6" i="70"/>
  <c r="C7" i="70"/>
  <c r="C8" i="70"/>
</calcChain>
</file>

<file path=xl/sharedStrings.xml><?xml version="1.0" encoding="utf-8"?>
<sst xmlns="http://schemas.openxmlformats.org/spreadsheetml/2006/main" count="1764" uniqueCount="617">
  <si>
    <t>Συχνότητα  Αναφοράς</t>
  </si>
  <si>
    <t>5.1</t>
  </si>
  <si>
    <t>Α</t>
  </si>
  <si>
    <t>Αριθμός</t>
  </si>
  <si>
    <t>ΑΠ 1</t>
  </si>
  <si>
    <t>ΑΠ 9</t>
  </si>
  <si>
    <t>ΑΠ 8</t>
  </si>
  <si>
    <t>ΑΠ 7</t>
  </si>
  <si>
    <t>ΑΠ 6</t>
  </si>
  <si>
    <t>ΑΠ 5</t>
  </si>
  <si>
    <t>ΑΠ 4</t>
  </si>
  <si>
    <t>ΑΠ 3</t>
  </si>
  <si>
    <t>ΑΠ 2</t>
  </si>
  <si>
    <t>ΑΠ 11</t>
  </si>
  <si>
    <t xml:space="preserve">Δείκτης </t>
  </si>
  <si>
    <t>Κατηγορία περιφέρειας (κατά περίπτωση)</t>
  </si>
  <si>
    <t xml:space="preserve">Τιμή βάσης </t>
  </si>
  <si>
    <t>Μονάδα Μέτρησης</t>
  </si>
  <si>
    <t>Συχνότητα Εκθέσεων</t>
  </si>
  <si>
    <t>ΑΠ 10</t>
  </si>
  <si>
    <t>Κωδικός</t>
  </si>
  <si>
    <t>Δείκτης</t>
  </si>
  <si>
    <t>Ταμείο</t>
  </si>
  <si>
    <t>A</t>
  </si>
  <si>
    <t>Γ</t>
  </si>
  <si>
    <t>Σ</t>
  </si>
  <si>
    <t>ΕΤΠΑ</t>
  </si>
  <si>
    <t>Πηγή Στοιχείων</t>
  </si>
  <si>
    <t xml:space="preserve">Μονάδα Μέτρησης </t>
  </si>
  <si>
    <t>Ετήσια</t>
  </si>
  <si>
    <t>ΕΠ</t>
  </si>
  <si>
    <t>ΕΣ</t>
  </si>
  <si>
    <t>Β</t>
  </si>
  <si>
    <t>Είδος Δείκτη</t>
  </si>
  <si>
    <t>Κοινός</t>
  </si>
  <si>
    <t>Ειδικός</t>
  </si>
  <si>
    <t>KWh/έτος</t>
  </si>
  <si>
    <t>Μείωση της ετήσιας κατανάλωσης πρωτογενούς ενέργειας των δημόσιων κτιρίων</t>
  </si>
  <si>
    <t>Πληθυσμός που ωφελείται από
αντιπλημμυρικά μέτρα</t>
  </si>
  <si>
    <t>Πληθυσμός που ωφελείται από μέτρα
δασικής πυροπροστασίας</t>
  </si>
  <si>
    <t>Φυσικά Πρόσωπα</t>
  </si>
  <si>
    <t>Χιλιόμετρα</t>
  </si>
  <si>
    <t xml:space="preserve">Συνολικό μήκος ανακατασκευασμένων ή αναβαθμισμένων δρόμων </t>
  </si>
  <si>
    <t>Πληθυσμός που καλύπτεται από βελτιωμένες υπηρεσίες υγείας</t>
  </si>
  <si>
    <t>Ενίσχυση της έρευνας, της τεχνολογικής ανάπτυξης και της καινοτομίας</t>
  </si>
  <si>
    <t>Βελτίωση της πρόσβασης, της χρήσης και της ποιότητας των τεχνολογιών των πληροφοριών και των επικοινωνιών</t>
  </si>
  <si>
    <t>Βελτίωση της ανταγωνιστικότητας των μικρομεσαίων επιχειρήσεων</t>
  </si>
  <si>
    <t>Υποστήριξη της μετάβασης προς μια οικονομία χαμηλών εκπομπών διοξειδίου του άνθρακα σε όλους τους τομείς</t>
  </si>
  <si>
    <t>Προώθηση της προσαρμογής στην κλιματική αλλαγή, πρόληψη και διαχείριση κινδύνων</t>
  </si>
  <si>
    <t>Διαφύλαξη και προστασία του περιβάλλοντος και προώθηση της αποδοτικότητας των πόρων</t>
  </si>
  <si>
    <t>Προώθηση των βιώσιμων μεταφορών και της άρσης των προβλημάτων σε βασικές υποδομές δικτύων</t>
  </si>
  <si>
    <t>Προώθηση της κοινωνικής ένταξης και καταπολέμηση της φτώχειας και κάθε διάκρισης (ΕΤΠΑ)</t>
  </si>
  <si>
    <t>Επένδυση στην εκπαίδευση, την κατάρτιση και την επαγγελματική κατάρτιση για την απόκτηση δεξιοτήτων και τη διά βίου μάθηση</t>
  </si>
  <si>
    <t>Κατηγορία Περιφέρειας 
(κατά περίπτωση)</t>
  </si>
  <si>
    <r>
      <t>Τιμή-Στόχος (2023)</t>
    </r>
    <r>
      <rPr>
        <vertAlign val="superscript"/>
        <sz val="11"/>
        <rFont val="Calibri"/>
        <family val="2"/>
        <charset val="161"/>
      </rPr>
      <t>2</t>
    </r>
  </si>
  <si>
    <t>1.1</t>
  </si>
  <si>
    <t>1.2</t>
  </si>
  <si>
    <t>2.1</t>
  </si>
  <si>
    <t>4.1</t>
  </si>
  <si>
    <t>3.1</t>
  </si>
  <si>
    <t>3.2</t>
  </si>
  <si>
    <t>7.1</t>
  </si>
  <si>
    <t>7.2</t>
  </si>
  <si>
    <t>6.1</t>
  </si>
  <si>
    <t>6.2</t>
  </si>
  <si>
    <t>6.3</t>
  </si>
  <si>
    <t>6.4</t>
  </si>
  <si>
    <t xml:space="preserve">Ποσοστό πληθυσμού που καλύπτεται με ασφαλή δίκτυα παροχής πόσιμου νερού </t>
  </si>
  <si>
    <t>9.1</t>
  </si>
  <si>
    <t>11.1</t>
  </si>
  <si>
    <t>Πίνακας 3:  Ειδικοί ανά πρόγραμμα δείκτες αποτελεσμάτων, ανά ειδικό στόχο (για το ΕΤΠΑ και το Ταμείο Συνοχής)</t>
  </si>
  <si>
    <t>Κοινός δείκτης εκροών που χρησιμοποιείται ως βάση για τον καθορισμό στόχων</t>
  </si>
  <si>
    <t>Έτος Βάσης</t>
  </si>
  <si>
    <t>T2001</t>
  </si>
  <si>
    <t>T2002</t>
  </si>
  <si>
    <t>T2003</t>
  </si>
  <si>
    <t>T2014</t>
  </si>
  <si>
    <t>T2015</t>
  </si>
  <si>
    <t>Προώθηση της κοινωνικής ένταξης και καταπολέμηση της φτώχειας και κάθε διάκρισης (ΕΚΤ)</t>
  </si>
  <si>
    <t xml:space="preserve">Πίνακας 5: Κοινοί και Ειδικοί Δείκτες Εκροών </t>
  </si>
  <si>
    <t>CO01</t>
  </si>
  <si>
    <t>ΕΚΤ</t>
  </si>
  <si>
    <t>CO20</t>
  </si>
  <si>
    <t>CO23</t>
  </si>
  <si>
    <t xml:space="preserve">Κατηγορία Περιφέρειας </t>
  </si>
  <si>
    <t xml:space="preserve">Επιστημονικό προσωπικό που απασχολείται στον τομέα της Έρευνας, Τεχνολογικής Ανάπτυξης και Καινοτομίας (ΕΤΑΚ) </t>
  </si>
  <si>
    <t xml:space="preserve">Αριθμός χρηστών ψηφιακών εφαρμογών των δημόσιων υπηρεσιών </t>
  </si>
  <si>
    <t xml:space="preserve">Εξαγωγές των επιχειρήσεων της Περιφέρειας </t>
  </si>
  <si>
    <t xml:space="preserve">Ποσοστό έκτασης αστικών περιοχών που αναβαθμίζεται </t>
  </si>
  <si>
    <t>Αριθμός επισκεπτών πολιτιστικών και φυσικών πόρων της περιφέρειας</t>
  </si>
  <si>
    <t xml:space="preserve">Χρονοαπόσταση διαδρομής του κάθετου άξονα της Εγνατίας Οδού «Νίκη Φλώρινας - Κοζάνης - όρια Νομού Λάρισας» </t>
  </si>
  <si>
    <t>Κωδ.</t>
  </si>
  <si>
    <t>Διαθέσιμο Ποσό</t>
  </si>
  <si>
    <t>ΚΠ</t>
  </si>
  <si>
    <t>Ποσό (ΔΔ)</t>
  </si>
  <si>
    <t>49+51+52</t>
  </si>
  <si>
    <t>2023</t>
  </si>
  <si>
    <t>Μεθοδολογία Υπολογισμού Τιμής Στόχου</t>
  </si>
  <si>
    <t xml:space="preserve">Τιμή Βάσης </t>
  </si>
  <si>
    <t>Μεθοδολογία Υπολογισμού Τιμών Βάσης και Στόχου</t>
  </si>
  <si>
    <t xml:space="preserve">Τιμή Στόχου  </t>
  </si>
  <si>
    <t>Πίνακας 3:  Ειδικοί ανά πρόγραμμα Δείκτες Αποτελεσμάτων, ανά ειδικό στόχο (για το ΕΤΠΑ και το Ταμείο Συνοχής)</t>
  </si>
  <si>
    <r>
      <t>Τιμή Στόχου</t>
    </r>
    <r>
      <rPr>
        <sz val="9"/>
        <color indexed="8"/>
        <rFont val="Verdana"/>
        <family val="2"/>
        <charset val="161"/>
      </rPr>
      <t xml:space="preserve">  </t>
    </r>
  </si>
  <si>
    <t>Λεπτά</t>
  </si>
  <si>
    <t>62+64</t>
  </si>
  <si>
    <t>78-81</t>
  </si>
  <si>
    <t>67+63</t>
  </si>
  <si>
    <t>(87)</t>
  </si>
  <si>
    <t>91+94</t>
  </si>
  <si>
    <t>85+86</t>
  </si>
  <si>
    <t>Ποσοστό συμμετοχής δημόσιων υποδομών στην κατανάλωση ενέργειας της Περιφέρειας</t>
  </si>
  <si>
    <t xml:space="preserve">Μέση χρονοαπόσταση τουριστικών περιοχών ιδιαίτερου ενδιαφέροντος από ΔΕΔ-Μ </t>
  </si>
  <si>
    <t>Τιμή-Στόχος (2023)</t>
  </si>
  <si>
    <t>CO25</t>
  </si>
  <si>
    <t>CO26</t>
  </si>
  <si>
    <t>CO02</t>
  </si>
  <si>
    <t>CO04</t>
  </si>
  <si>
    <t>CO32</t>
  </si>
  <si>
    <t>CO34</t>
  </si>
  <si>
    <r>
      <t>Τόνοι
Ισοδύναμου CO</t>
    </r>
    <r>
      <rPr>
        <vertAlign val="subscript"/>
        <sz val="9"/>
        <color indexed="12"/>
        <rFont val="Calibri"/>
        <family val="2"/>
        <charset val="161"/>
      </rPr>
      <t>2</t>
    </r>
  </si>
  <si>
    <t>T2107</t>
  </si>
  <si>
    <t>Αριθμός δημόσιων κτιρίων που βελτιώνουν την ενεργειακή απόδοση και χρήση ΑΠΕ</t>
  </si>
  <si>
    <t>CO21</t>
  </si>
  <si>
    <t>CO18</t>
  </si>
  <si>
    <t>Κατασκευή – βελτίωση – αναβάθμιση δικτύου ύδρευσης</t>
  </si>
  <si>
    <t>CO19</t>
  </si>
  <si>
    <t>T2108</t>
  </si>
  <si>
    <t>Μήκος αποχετευτικού δικτύου</t>
  </si>
  <si>
    <t>CO09</t>
  </si>
  <si>
    <t xml:space="preserve">Δράσεις αξιοποίησης και ανάδειξης φυσικής και πολιτιστικής κληρονομιάς </t>
  </si>
  <si>
    <t>Εκτάρια (ha)</t>
  </si>
  <si>
    <t>CO37</t>
  </si>
  <si>
    <t>Πληθυσμός που ζει σε περιοχές με
στρατηγικές ολοκληρωμένης αστικής
ανάπτυξης</t>
  </si>
  <si>
    <t>CO38</t>
  </si>
  <si>
    <t>CO14</t>
  </si>
  <si>
    <t>CO36</t>
  </si>
  <si>
    <t>Υποδομές μονάδων πρωτοβάθμιας και δευτεροβάθμιας φροντίδας Υγείας που δημιουργούνται ή αναβαθμίζονται</t>
  </si>
  <si>
    <t>Αριθμός Υποδομών Κοινωνικής Φροντίδας</t>
  </si>
  <si>
    <t>CO35</t>
  </si>
  <si>
    <t>Αριθμός Υποδομών Τριτοβάθμιας Εκπαίδευσης που ενισχύονται</t>
  </si>
  <si>
    <t>Αίθουσες διδασκαλίας προσχολικής, πρωτοβάθμιας και δευτεροβάθμιας εκπαίδευσης που κατασκευάζονται - βελτιώνονται</t>
  </si>
  <si>
    <t>51+52</t>
  </si>
  <si>
    <t>T2005</t>
  </si>
  <si>
    <t>T2006</t>
  </si>
  <si>
    <t>T2009</t>
  </si>
  <si>
    <t>T2011</t>
  </si>
  <si>
    <t>T2013</t>
  </si>
  <si>
    <t>Πίνακας 4: Κοινοί Δείκτες Αποτελεσμάτων για τους οποίους έχει καθοριστεί τιμή-στόχος και ειδικοί ανά πρόγραμμα δείκτες αποτελεσμάτων που αντιστοιχούν στον ειδικό στόχο (ανά επενδυτική προτεραιότητα και κατηγορία περιφέρειας) (για το ΕΚΤ)</t>
  </si>
  <si>
    <t>T2103</t>
  </si>
  <si>
    <t>T2104</t>
  </si>
  <si>
    <t>T2105</t>
  </si>
  <si>
    <t>(67)</t>
  </si>
  <si>
    <t>(13)</t>
  </si>
  <si>
    <t>Αύξηση του αναμενόμενου αριθμού
επισκέψεων σε ενισχυόμενες τοποθεσίες
πολιτιστικής και φυσικής κληρονομιάς και πόλους έλξης επισκεπτών</t>
  </si>
  <si>
    <t>Πρόσθετος πληθυσμός που εξυπηρετείται από βελτιωμένη επεξεργασία λυμάτων</t>
  </si>
  <si>
    <t>Επιφάνεια οικοτόπων που ενισχύονται με στόχο να αποκτήσουν καλύτερο καθεστώς διατήρησης</t>
  </si>
  <si>
    <t>Πίνακας Μεθοδολογίας Υπολογισμού τιμής δείκτη Τ2006</t>
  </si>
  <si>
    <t>Τιμή-Στόχος
(2023)</t>
  </si>
  <si>
    <t>(112)</t>
  </si>
  <si>
    <t xml:space="preserve">Η τιμή βάσης υπολογίζεται σύμφωνα με τα διαθέσιμα στοιχεία ΕΚΕΤΑ/ΙΔΕΠ για το 2009, όπως φαίνεται και στον παρακάτω πίνακα. 
Η τιμή στόχου προκύπτει από τη συνολική μείωση ενεργειακής κατανάλωσης των δημόσιων υποδομών (MWh/έτος) από τις δράσεις του ΠΕΠ-ΠΔΜ 2014-2020 (δείκτης εκροών CO32) και την εκτίμηση της μείωσης από τις δράσεις των άλλων προγραμμάτων. </t>
  </si>
  <si>
    <t>Αριθμός ερευνητών που εργάζονται σε βελτιωμένες εγκαταστάσεις ερευνητικών υποδομών</t>
  </si>
  <si>
    <t>Τιμή-Στόχος
 (2023)</t>
  </si>
  <si>
    <t>Διετής</t>
  </si>
  <si>
    <t>ΥΠΕΚΑ, ΚΑΠΕ, 
Εθνικό Κέντρο Έρευνας και Τεχνολογικής Ανάπτυξης (ΕΚΕΤΑ) / Ινστιτούτο Χημικών Διεργασιών και Ενεργειακών Πόρων (ΙΔΕΠ)</t>
  </si>
  <si>
    <t>Η τιμή εκτιμάται με βάση το άθροισμα του πληθυσμού των αγροτικών περιοχών (μόνιμος πληθυσμός ΕΛ.ΣΤΑΤ) όπου προβλέπεται να πραγματοποιηθούν  έργα δασικής προστασίας. 
Ο υπολογισμός της τιμής δεν είναι εύκολος. Πολλά έργα αυτής της κατηγορίας  μπορεί να αφορούν το σύνολο  της Δυτικής Μακεδονίας και όχι συγκεκριμένες περιοχές.</t>
  </si>
  <si>
    <t xml:space="preserve">Η τιμή βάσης για τη διαδρομή «Νίκη Φλώρινας – Κοζάνη – όρια Νομού Λάρισας» ανέρχεται σε 100 λεπτά.  
Με την ολοκλήρωση τμημάτων του κάθετου άξονα «Νίκης Φλώρινας - Κοζάνης -Λάρισας», θα βελτιωθεί τόσο η διαδρομή όσο και η μέση ταχύτητα και η απόσταση θα μπορεί να καλυφθεί σε 85 λεπτά. </t>
  </si>
  <si>
    <t xml:space="preserve">Η μέση τιμή βάσης για τις διαδρομές τουριστικών περιοχών - ΔΕΔ/Μ (Χιονοδρομικό Βασιλίτσας - Εγνατία, Κάθετος άξονας Κρυσταλλοπηγής - Εθνικός Δρυμός Πρεσπών)  ανέρχεται σε 50 λεπτά.  
Με την ολοκλήρωση των οδικών συνδέσεων αυτών των περιοχών με το ΔΕΔ/Μ, θα βελτιωθεί τόσο η διαδρομή όσο και η μέση ταχύτητα και η απόσταση θα μπορεί να καλυφθεί σε 35 λεπτά. </t>
  </si>
  <si>
    <t>(109)</t>
  </si>
  <si>
    <t>T2112</t>
  </si>
  <si>
    <t>T2113</t>
  </si>
  <si>
    <t>Μονάδα Μέτρη σης για τιμή βάσης και τιμή στόχου</t>
  </si>
  <si>
    <t xml:space="preserve">
Eurostat
Περιφερειακή Ψηφιακή Ατζέντα (Digital Local Agenta)</t>
  </si>
  <si>
    <t>Δήμοι ΠΔΜ</t>
  </si>
  <si>
    <t>ΠΔΜ/Δνση Τεχνικών Έργων</t>
  </si>
  <si>
    <t>Τετραγωνικά Μέτρα</t>
  </si>
  <si>
    <t>CO08</t>
  </si>
  <si>
    <t>Αύξηση της απασχόλησης σε επιχειρήσεις που ενισχύονται</t>
  </si>
  <si>
    <t>Υποστηριζόμενα σχέδια για δημιουργία νέων επιχειρήσεων</t>
  </si>
  <si>
    <t>CO05</t>
  </si>
  <si>
    <t>Απασχολούμενοι, συμπεριλαμβανομένων των αυτοαπασχολούμενων</t>
  </si>
  <si>
    <t>8.2
(8v)</t>
  </si>
  <si>
    <t>8.1
(8iii)</t>
  </si>
  <si>
    <t xml:space="preserve">Η τιμή στόχου υπολογίζεται με βάση τη διαθέσιμη δαπάνη στο πλαίσιο της εν λόγω Επενδυτικής Προτεραιότητας  και με βάση το μοναδιαίο κόστος που προκύπτει από την υλοποίηση αντίστοιχων δράσεων. 
Το κόστος ανά εργαζόμενο υπολογίζεται σε περίπου 1.400 €, δηλαδή 420.000/1.400=300 άτομα, με αναλογία ανδρών - γυναικών 60% και 40% αντίστοιχα. </t>
  </si>
  <si>
    <t>CR03</t>
  </si>
  <si>
    <t>Αριθμός επιχειρήσεων που η λειτουργία τους συνεχίζεται ένα χρόνο μετά τη λήξη της παρέμβασης</t>
  </si>
  <si>
    <t>Συμμετέχοντες που αποκτούν εξειδίκευση αμέσως μετά τη λήξη της συμμετοχής τους</t>
  </si>
  <si>
    <t>Άτομα που αποδεσμεύονται από τη φροντίδα εξαρτώμενων ατόμων</t>
  </si>
  <si>
    <t>10.1
(9i)</t>
  </si>
  <si>
    <t>10.2
(9iii)</t>
  </si>
  <si>
    <t>05502</t>
  </si>
  <si>
    <t>05503</t>
  </si>
  <si>
    <t>(111)</t>
  </si>
  <si>
    <t>Αριθμός Υποστηριζόμενων Δομών</t>
  </si>
  <si>
    <t>Αριθμός ωφελούμενων των Υποστηριζόμενων Δομών</t>
  </si>
  <si>
    <t>10.3
(9iv)</t>
  </si>
  <si>
    <t>Αριθμός ατόμων που πλήττονται από τη φτώχεια και ωφελούνται από τις υπηρεσίες των Τοπικών Ομάδων Υγείας (ΤΟΜΥ)</t>
  </si>
  <si>
    <t>Αριθμός Τοπικών Ομάδων Υγείας (ΤΟΜΥ) που λειτουργούν</t>
  </si>
  <si>
    <t>Αριθμός ατόμων που ωφελούνται από υπηρεσίες ψυχικής υγείας</t>
  </si>
  <si>
    <t>Αριθμός ατόμων που ωφελούνται από υπηρεσίες υγείας για εξαρτήσεις</t>
  </si>
  <si>
    <t>Αριθμός υποστηριζόμενων δομών</t>
  </si>
  <si>
    <t>Συμμετέχοντες που αποδεσμεύονται από τη φροντίδα εξαρτημένων ατόμων και που δραστηριοποιούνται σε αναζήτηση εργασίας, που συμμετέχουν σε εκπαίδευση/κατάρτιση, που κατέχουν θέση απασχόλησης, συμπεριλαμβανομένης της αυτοαπασχόλησης, ή που διατηρούν τη θέση εργασίας τους, αμέσως μετά τη λήξη της συμμετοχής τους</t>
  </si>
  <si>
    <t>05504</t>
  </si>
  <si>
    <t>Αριθμός Δομών που προσφέρουν Βελτιωμένες /Διευρυμένες Υπηρεσίες</t>
  </si>
  <si>
    <t>Ποσοστό ατόμων που πλήττονται από τη φτώχεια και ωφελούνται από τις υπηρεσίες των Τoπικών Ομάδων Υγείας (TΟMY) στο σύνολο των ατόμων που ωφελούνται από τις υπηρεσίες των Τoπικών Ομάδων Υγείας (TΟMY)</t>
  </si>
  <si>
    <t>Αριθμός δομών που προσφέρουν βελτιωμένες/διευρυμένες υπηρεσίες</t>
  </si>
  <si>
    <t>%</t>
  </si>
  <si>
    <t>ΠΣΚΕ</t>
  </si>
  <si>
    <t>Ένα έτος μετά την ολοκλήρτωση των πράξεων</t>
  </si>
  <si>
    <t>Ποσοστό των ατόμων που ωφελούνται από υπηρεσίες ψυχικής υγείας στις συγχρηματοδοτούμενες δομές  στο σύνολο των ατόμων που ωφελούνται από υπηρεσίες ψυχικής υγείας στην Περιφέρεια</t>
  </si>
  <si>
    <t>Ποσοστό των ατόμων που ωφελούνται από υπηρεσίες  υγείας για εξαρτήσεις προς το σύνολο των ατόμων που αιτήθηκαν  υπηρεσίες για εξαρτήσεις</t>
  </si>
  <si>
    <t>www.psychargos.gov.gr</t>
  </si>
  <si>
    <t>Εθνικό Κέντρο Τεκμηρίωσης και Πληροφόρησης για τα Ναρκωτικά (ΕΚΤΕΠΝ)</t>
  </si>
  <si>
    <t>Ετήσια Έκθεση ΕΚΤΕΠΝ</t>
  </si>
  <si>
    <t>ΟΠΣ, microdata</t>
  </si>
  <si>
    <t>Έρευνα</t>
  </si>
  <si>
    <t>Ολοκλήρωση Μελέτης Αξιολόγησης</t>
  </si>
  <si>
    <t>Πληροφοριακό Σύστημα Γεν. Γραμματείας Ισότητας των Φύλων</t>
  </si>
  <si>
    <t>Πληροφοριακό Σύστημα /Εθνικός Μηχανισμός του Υπ. Εργασίας, Κοιν. Ασφάλισης και Κοιν. Αλληλεγγύης</t>
  </si>
  <si>
    <t>Μεθοδολογία Υπολογισμού Τιμών Στόχου</t>
  </si>
  <si>
    <t xml:space="preserve">Η τιμή στόχου υπολογίζεται σύμφωνα με το διαθέσιμο προϋπολογισμό και τις κατευθύνσεις της Επιτελικής Δομής ΕΣΠΑ του Υπ. Υγείας. Σύμφωνα με την πολιτική του Υπ. Υγείας προβλέπεται η δημιουργία 5 ΤΟΜΥ. </t>
  </si>
  <si>
    <t xml:space="preserve">Σύμφωνα με τα στοιχεία της Επιτελικής Δομής ΕΣΠΑ του ΥΠ. Υγείας, η τιμή βάσης ισούται με 0 καθότι οι δράσεις αυτές θα υλοποιηθούν για πρώτη φορά. Η τιμή στόχου λαμβάνεται ίση με το εθνικό ποσοστό φτώχειας = δηλαδή 35,7%. </t>
  </si>
  <si>
    <t xml:space="preserve">Σύμφωνα με τα στοιχεία της Επιτελικής Δομής ΕΣΠΑ του ΥΠ. Υγείας, η τιμή βάσης ισούται με 0,66% και η  τιμή στόχου ίση με 3,2%. 
Η τιμή βάσης προκύπτει από το κλάσμα με αριθμητή την τιμή 113, που αντιστοιχεί στους ωφελούμενους από υπηρεσίες ψυχικής υγείας από συγχρηματοδοτούμενες πράξεις της προηγούμενης προγραμματικής περιόδου και παρονομαστή την τιμή 17.186, που αντιστοιχεί που αντιστοιχεί στον εκτιμώμενο πληθυσμό της Περιφέρειας που λαμβάνει υπηρεσίες ψυχικής υγείας, δηλαδή 113/17.186=0,66%. 
Η τιμή στόχου προκύπτει από το κλάσμα με αριθμητή την τιμή του δείκτη εκροών 11204, που ισούται με 550 και παρονομαστή την τιμή 17.186, που αντιστοιχεί στον εκτιμώμενο πληθυσμό της Περιφέρειας που λαμβάνει υπηρεσίες ψυχικής υγείας, δηλαδή 550/17.186=3,2%. </t>
  </si>
  <si>
    <t xml:space="preserve">Σύμφωνα με τα στοιχεία της Επιτελικής Δομής ΕΣΠΑ του ΥΠ. Υγείας, η τιμή βάσης ισούται με 0 και η  τιμή στόχου ίση με 100%.
Ως τιμή βάσης τίθεται 0, διότι δεν υλοποιήθηκαν οι εν λόγω δράσεις στην προηγούμενη περίοδο . 
Η τιμή στόχου προκύπτει από το κλάσμα με αριθμητή την τιμή του δείκτη εκροών 11205, που ισούται με 50 και παρονομαστή την τιμή 50, που αντιστοιχεί στο άθροισμα της τιμής του δείκτη 11205 (50) και του πληθυσμού της Περιφέρειας που αιτείται υπηρεσίες για την αντιμετώπιση εξαρτήσεων (0 για το έτος 2016), δηλαδή 50/50=100%. </t>
  </si>
  <si>
    <t>Υπ. Υγείας/Δνση ΠΦΥ</t>
  </si>
  <si>
    <t>Επιτελική Δομή ΕΣΠΑ Υπ. Υγείας</t>
  </si>
  <si>
    <t>10501: Άτομα που αποδεσμεύονται από τη φροντίδα εξαρτώμενων ατόμων</t>
  </si>
  <si>
    <t>11202: Αριθμός ατόμων που πλήττονται από τη φτώχεια και ωφελούνται από τις υπηρεσίες των Τοπικών Ομάδων Υγείας (ΤΟΜΥ)</t>
  </si>
  <si>
    <t>11204: Αριθμός ατόμων που ωφελούνται από υπηρεσίες ψυχικής υγείας</t>
  </si>
  <si>
    <t>11205: Αριθμός ατόμων που ωφελούνται από υπηρεσίες υγείας για εξαρτήσεις</t>
  </si>
  <si>
    <t>05502: Αριθμός υποστηριζόμενων δομών</t>
  </si>
  <si>
    <t>Η τιμή στόχου αφορά το σύνολο της τιμής του δείκτη εκροών CO05 που ισούται με 300 άτομα, με αναλογία ανδρών 60% και γυναικών 40%.</t>
  </si>
  <si>
    <t>7.3</t>
  </si>
  <si>
    <t>ΟΠΣ</t>
  </si>
  <si>
    <t>CO31</t>
  </si>
  <si>
    <t>Ενεργειακή απόδοση: αριθμός νοικοκυριών που κατατάσσονται σε καλύτερη κατηγορία ενεργειακής κατανάλωσης</t>
  </si>
  <si>
    <t xml:space="preserve">Η τιμή αφορά το συνολικό μήκος δικτύων ύδρευσης των οικισμών ή τμημάτων οικισμών που έχουν εντοπιστεί  ανάγκες  βελτίωσης - αναβάθμισης ή και κατασκευής νέου δικτύου, σύμφωνα με το «σχέδιο διαχείρισης λεκανών απορροής της Περιφέρειας». 
Τα στοιχεία προέρχονται από τις ενταγμένες και τις προγραμματιζόμενες πράξεις. </t>
  </si>
  <si>
    <t>CO03</t>
  </si>
  <si>
    <t>Επιχειρήσεις</t>
  </si>
  <si>
    <t>ΟΠΣ-ΕΣΠΑ</t>
  </si>
  <si>
    <t>Παραγωγικές επενδύσεις: Αριθμός επιχειρήσεων που λαμβάνουν επιχορηγήσεις</t>
  </si>
  <si>
    <t>Παραγωγικές επενδύσεις: Αριθμός επιχειρήσεων που λαμβάνουν μη οικονομική στήριξη</t>
  </si>
  <si>
    <t xml:space="preserve">Προβλέπεται να υλοποιηθούν 3 δράσεις αναβάθμισης των υφιστάμενων υποδομών για την προώθηση της έρευνας και της καινοτομίας σε τομείς περιφερειακού ενδιαφέροντος, που αφορούν:  την αναβάθμιση των υποδομών και του εξοπλισμού του Ινστιτούτου Χημικών Διεργασιών &amp; Ενεργειακών Πόρων (ΙΔΕΠ) του Εθνικού Κέντρου Έρευνας &amp; Τεχνολογικής Ανάπτυξης (ΕΚΕΤΑ), τη δημιουργία ερευνητικού εργαστηρίου του Πανεπιστημίου Δυτικής Μακεδονίας και τη δημιουργία ερευνητικού εργαστηρίου του ΤΕΙ Δυτικής Μακεδονίας στους τομείς της RIS3. </t>
  </si>
  <si>
    <t xml:space="preserve">Ψηφιακές υπηρεσίες που δημιουργούνται / αναβαθμίζονται </t>
  </si>
  <si>
    <t>Εκτιμώμενη ετήσια μείωση των εκπομπών των αερίων θερμοκηπίου</t>
  </si>
  <si>
    <t>Η τιμή υπολογίζεται με βάση το άθροισμα του δράσεων όπου έχουν εντοπιστεί ανάγκες για αξιοποίηση και ανάδειξη της φυσικής και πολιτιστικής κληρονομιάς, σύμφωνα με τις προτεραιότητες του Σχεδίου Ολοκληρωμένης Τουριστικής Ανάπτυξης της Περιφέρειας.</t>
  </si>
  <si>
    <t>Παρεμβάσεις για τη βελτίωση της ασφάλειας των μεταφορών</t>
  </si>
  <si>
    <t>(34)</t>
  </si>
  <si>
    <t xml:space="preserve">Σύμφωνα με τα προβλεπόμενα 2 έργα που αφορούν την Αστυνομία και την Πυροσβεστική. </t>
  </si>
  <si>
    <t xml:space="preserve"> ΟΠΣ-ΕΣΠΑ</t>
  </si>
  <si>
    <t>(104)</t>
  </si>
  <si>
    <t>Η τιμή στόχου αφορά τις δράσεις κάλυψης κατά προτεραιότητα των αναγκών των υποδομών κοινωνικής φροντίδας της Περιφέρειας.
Οι 3 υποδομές αποτελούν εμπροσθοβαρή έργα με πλήρη ωριμότητα κατά την τρέχουσα περίοδο (Υποδομές ΑμεΑ Κοζάνης και Εορδαίας)</t>
  </si>
  <si>
    <t>ΟΠΣ-ΕΣΠΑ, microdata</t>
  </si>
  <si>
    <t>ΟΠΣ-ΕΣΠΑ, Πληροφοριακό Σύστημα Γεν. Γραμματείας Ισότητας των Φύλων</t>
  </si>
  <si>
    <t>ΟΠΣ-ΕΣΠΑ, Πληροφοριακό Σύστημα /Εθνικός Μηχανισμός του Υπ. Εργασίας, Κοιν. Ασφάλισης και Κοιν. Αλληλεγγύης</t>
  </si>
  <si>
    <t xml:space="preserve">Αριθμός εκπαιδευόμενων στις υποδομές εκπαίδευσης της Περιφέρειας σε όλες τις βαθμίδες εκπαίδευσης </t>
  </si>
  <si>
    <t>ΕΛΣΤΑΤ</t>
  </si>
  <si>
    <t>ΤΟΜΕΑΣ ΚΤΙΡΙΩΝ</t>
  </si>
  <si>
    <t>Κατανομή π/υ</t>
  </si>
  <si>
    <t>Eξοικονόμηση (kWh/m2/y)</t>
  </si>
  <si>
    <t>ΝΟΣΟΚΟΜΕΙΑ</t>
  </si>
  <si>
    <t>ΕΚΠΑΙΔΕΥΣΗ</t>
  </si>
  <si>
    <t>ΓΡΑΦΕΙΑ</t>
  </si>
  <si>
    <t>ΣΥΝΟΛΟ</t>
  </si>
  <si>
    <t>(2)</t>
  </si>
  <si>
    <t>(3)</t>
  </si>
  <si>
    <t>(4)=(2)x(3)</t>
  </si>
  <si>
    <t>Εξοικονόμηση πρωτογενούς ενέργειας σύμφωνα με τη μεθοδολογική προσέγγιση ΕΔ ΥΠΕΝ τομέα Ενέργειας</t>
  </si>
  <si>
    <t>Πίνακας Α: Μεθοδολογία Υπολογισμού της τιμής του δείκτη CO32</t>
  </si>
  <si>
    <t xml:space="preserve"> Μέση σταθμισμένη εξοικονόμηση πρωτογενούς ενέργειας</t>
  </si>
  <si>
    <t>Ηλεκτρική Ενέργεια</t>
  </si>
  <si>
    <t>Πρωτογενής ενέργεια (MWh/έτος)</t>
  </si>
  <si>
    <t>Θερμική Ενέργεια</t>
  </si>
  <si>
    <t>Συντελεστές εκπομπής CO2 (CO2/MWh)</t>
  </si>
  <si>
    <t>Ποσότητα CO2 (τόνοι ισοδύναμου CO2)</t>
  </si>
  <si>
    <t>Εκτιμώμενη ετήσια μείωση εκπομπών CO2 σύμφωνα με τη μεθοδολογική προσέγγιση ΕΔ ΥΠΕΝ τομέα Ενέργειας</t>
  </si>
  <si>
    <t>Πίνακας B: Μεθοδολογία Υπολογισμού της τιμής του δείκτη CO34</t>
  </si>
  <si>
    <t>Συντeλεστές μετατροπής τελικής σε πρωτογενή ενέργεια</t>
  </si>
  <si>
    <t>Εκτιμώμενη μέση ετήσια μείωση εκπομπών (τόνοι ισοδύναμου CO2/έτος)</t>
  </si>
  <si>
    <t xml:space="preserve">Η τιμή αφορά τη συνολική έκταση των προστατευόμενων περιοχών συμπεριλαμβανομένων των NATURA 2000, όπου κατά προτεραιότητα απαιτείται να υλοποιηθούν δράσεις προστασίας, διαχείρισης και ανάδειξής τους, σύμφωνα και με το Επιχειρησιακό Σχέδιο Ολοκληρωμένης Χωρικής Επένδυσης (ΟΧΕ) αξιοποίησης λιμνών και σύμφωνα με τα διαχειριστικά σχέδια και το «σχέδιο διαχείρισης λεκανών απορροής της Περιφέρειας». </t>
  </si>
  <si>
    <t xml:space="preserve">Η τιμή στόχου υπολογίζεται σύμφωνα με τις ενταγμένες και προγραμματιζόμενες πράξεις και αοφορά τις δράσεις κάλυψης κατά προτεραιότητα των αναγκών των υποδομών υγείας της Περιφέρειας (5 Νοσοκομεία: Γρεβενών, Καστοριάς, Κοζάνης, Φλώρινας, 11 Κέντρα Υγείας και 1 Μονάδα ΠΕΔΥ). </t>
  </si>
  <si>
    <t>Εθνικό Κέντρο Τεκμηρίωσης (ΕΚΤ)
(http://metrics.ekt.gr/statistika-etak/datatables/232)</t>
  </si>
  <si>
    <t>Δαπάνες των επιχειρήσεων σε Έρευνα, Τεχνολογική Ανάπτυξη και Καινοτομία (ΕΤΑΚ)</t>
  </si>
  <si>
    <t>Εθνικό Κέντρο Τεκμηρίωσης (ΕΚΤ)
(http://metrics.ekt.gr/statistika-etak/datatables/174)</t>
  </si>
  <si>
    <t xml:space="preserve">Η τιμή βάσης προκύπτει για το 2013 από την ετήσια μελέτη του ΕΚΤ (NUTS 2). Το σύνολο των δαπανών για Ε&amp;Α στην Περιφέρεια ανέρχεται σε 17.800.000€. Με βάση την πηγή χρηματοδότησης, οι δαπάνες των επιχειρήσεων σε Έρευνα, Τεχνολογική Ανάπτυξη και Καινοτομία ανέρχονται σε 990.000€. Μέχρι το 2016 υπάρχουν διαθέσιμα στοιχεία συγκεντρωτικά αλλά και ανά πηγή χρηματοδότησης (Επιχειρήσεις, Δημόσιος Τομέας, Τριτοβάθμιας και Μεταδευτεροβάθμιας Εκπαίδευσης, Ιδιωτικών μη-κερδοσκοπικών Ιδρυμάτων).
Η τιμή στόχου 2023 αφορά την ιδιωτική συμμετοχή και προκύπτει με εκτιμώμενη μέση ετήσια αύξηση της τάξης του 15% σύμφωνα με την τάση των τελευταίων ετών. Επίσης προκύπτει και με βάση το διαθέσιμο ποσό από το ΕΠ ΠΔΜ. </t>
  </si>
  <si>
    <t>Επεξεργασία της ΕΥΔ ΕΠ/ΠΔΜ με βάση τα στοιχεία της εφαρμογής Digital Local Agenta (DLA) που είχε αναπτύξει το Πανεπιστήμιο Δυτικής Μακεδονίας. 
Η Eurostat έχει στοιχεία  (2013) για τους εξής δείκτες σε επίπεδο χώρας:
• Individuals using the Internet for interacting with public authorities
• Obtaining information from public authorities web sites (last 12 months)
• Sending filled forms (last 12 months)
• Interaction with public authorities (last 12 months)
Εξετάζεται η δυνατότητα διάθεσης στοιχείων αντίστοιχων σε περιφερειακό επίπεδο προκειμένου να δημιουργηθεί ο αντίστοιχος βέλτιστος (από πλευράς καταλληλότητας) δείκτης αποτελέσματος.</t>
  </si>
  <si>
    <t>T2021</t>
  </si>
  <si>
    <t>Aκαθάριστη προστιθέμενη Αξία σε τομείς Έξυπνης Εξειδίκευσης</t>
  </si>
  <si>
    <t>ΕΛΣΤΑΤ (http://www.statistics.gr/el/statistics/-/publication/SEL12/-)</t>
  </si>
  <si>
    <t xml:space="preserve">Η τιμή βάσης προκύπτει για το 2014 από τα στοιχεία της ΕΛΣΤΑΤ. 
Η τιμή στόχου 2023 υπολογίζεται με εκτιμώμενη μέση ετήσια αύξηση της τάξης του 10% σύμφωνα με την τάση των τελευταίων ετών.  </t>
  </si>
  <si>
    <t>ΕΛΣΤΑΤ
Σύνδεσμος Εξαγωγέων Βορείου Ελλάδας (ΣΕΒΕ)</t>
  </si>
  <si>
    <t xml:space="preserve">Η τιμή βάσης προέρχεται από τα στοιχεία του ΣΕΒΕ για το έτος 2014. 
Η τιμή στόχου υπολογίζεται σύμφωνα με εκτιμώμενη μέση ετήσια αύξηση της τάξης του 3,5% σύμφωνα με την τάση των τελευταίων ετών.  </t>
  </si>
  <si>
    <t>Ετήσια Κατανάλωση Ενέργειας ΠΔΜ ανά τομέα</t>
  </si>
  <si>
    <t xml:space="preserve">Τομέας </t>
  </si>
  <si>
    <t>Κατανάλωση Ενέργειας 
(MWh/έτος)</t>
  </si>
  <si>
    <t>Οικιακή χρήση 
Domestic use</t>
  </si>
  <si>
    <t>Εμπορική χρήση 
Commercial use</t>
  </si>
  <si>
    <t>Βιομηχανική χρήση
Industrial use</t>
  </si>
  <si>
    <t>Γεωργική χρήση 
Agricultural use</t>
  </si>
  <si>
    <t>Δημόσιες και δημοτικές αρχές 
Public and municipal authorities</t>
  </si>
  <si>
    <t>Φωτισμός οδών 
Street lighting</t>
  </si>
  <si>
    <t>Σύνολο 
Total</t>
  </si>
  <si>
    <t>(Πηγή: ΕΛΣΤΑΤ)</t>
  </si>
  <si>
    <t>Έκταση περιοχών για τις οποίες απαιτείται η αξιολόγηση και διαχείριση του κινδύνου πλημμυρών και η εφαρμογή μέτρων της Οδηγίας 2007/60/ΕΚ</t>
  </si>
  <si>
    <t>Τετραγωνικά Χιλιόμετρα</t>
  </si>
  <si>
    <t xml:space="preserve">Η τιμή βάσης προκύπτει από τη σχετική μελέτη του ΥπΟιΑν σε συνεργασία με το ΥΠΕΝ/ΕΓΥ, και η τιμή στόχου σύμφωνα με τις ενταγμένες και προγραμματιζόμενες πράξεις. </t>
  </si>
  <si>
    <t>T2023</t>
  </si>
  <si>
    <t>Ποσοστό ισοδύναμου πληθυσμού που καλύπτεται από δίκτυα και εγκαταστάσεις επεξεργασίας λυμάτων οικισμών Α-Β-Γ προτεραιότητας κατά την Οδηγία 91/271/ΕΟΚ</t>
  </si>
  <si>
    <t xml:space="preserve">Η τιμή βάσης προκύπτει από τη σχετική μελέτη του ΥΠΕΝ/ΕΓΥ, και η τιμή στόχου σύμφωνα με τις ενταγμένες και προγραμματιζόμενες πράξεις. Σημειώνεται ότι η ΠΔΜ όπως και η χώρα προβλέπεται να ολοκληρώσει μέχρι το 2023 τις απαιτήσεις της Οδηγίας 91/271/ΕΟΚ για την κάλυψη των οικισμών ισοδύναμου πληθυσμού 10.000 - 15.000 (Γ' κατηγορίας) με δίκτυα αποχέτευσης και ΕΕΛ. </t>
  </si>
  <si>
    <t>ΕΛΣΤΑΤ, 
Φορείς Τουρισμού</t>
  </si>
  <si>
    <t>T2024</t>
  </si>
  <si>
    <t>Ποσοστό Προστατευόμενων Περιοχών (σύνολο περιοχών NATURA 2000) με Εργαλεία Διαχείρισης</t>
  </si>
  <si>
    <t xml:space="preserve">Η τιμή βάσης προκύπτει από τη σχετική μελέτη του ΥΠΕΝ/ΕΓΥ, και η τιμή στόχου σύμφωνα με τις ενταγμένες και προγραμματιζόμενες πράξεις του ΕΠ ΠΔΜ και άλλων προγραμμάτων (ΥΜΕΠΕΡΑΑ, LIFE, κ.α.). </t>
  </si>
  <si>
    <t>T2026</t>
  </si>
  <si>
    <t>Βελτίωση της πρόσβασης και χρήσης των υπηρεσιών υγείας</t>
  </si>
  <si>
    <t>Υπ. Υγείας/3η ΥΠΕ, (http://www.data.gov.gr/organization/3ype
BI-health, ESYnet.gr )</t>
  </si>
  <si>
    <t xml:space="preserve">Ως τιμή βάσης τίθεται 0, διότι στην προηγούμενη περίοδο οι εν λόγω δομές δεν παρείχαν διευρυμένες/βελτιωμένες υπηρεσίες. Η τιμή στόχου ταυτίζεται με την τιμή του δείκτη εκροών 0552, δηλαδή ίση με 20, καθότι συμπεριλαμβάνονται επιπλέον 2 δομές που αφορούν τις δράσεις κοινωνικής φροντίδας και προστασίας ρομά και προβλέπεται όλες οι δομές να παρέχουν διευρυμένες και βελτιωμένες υπηρεσίες. </t>
  </si>
  <si>
    <t>T2027</t>
  </si>
  <si>
    <t>Ερευνητικές Υποδομές που ενισχύονται</t>
  </si>
  <si>
    <t xml:space="preserve">Η τιμή υπολογίζεται  από το άθροισμα του πληθυσμού των οικισμών  (μόνιμος πληθυσμός ΕΛ.ΣΤΑΤ) των υλοποιούμενων και προγραμματιζόμενων δράσεων για τους «οικισμούς Γ΄ προτεραιότητας»  καθώς επίσης και μικρότερης κατηγορίας που προβλέπεται να αποκτήσουν  ΕΕΛ για την προστασία των ευαίσθητων λιμναίων οικοσυστημάτων, σύμφωνα με το «σχέδιο διαχείρισης λεκανών απορροής της Περιφέρειας». </t>
  </si>
  <si>
    <t xml:space="preserve">Η τιμή υπολογίζεται με βάση το άθροισμα του πληθυσμού των οικισμών  (μόνιμος πληθυσμός ΕΛ.ΣΤΑΤ)  των υλοποιούμενων και προγραμματιζόμενων πράξεων για βελτίωση της παροχής  νερού (υδραγωγεία, νέα δίκτυα ύδρευσης  βελτίωση δικτύων ύδρευσης), σύμφωνα με το «σχέδιο διαχείρισης λεκανών απορροής της Περιφέρειας». </t>
  </si>
  <si>
    <t xml:space="preserve">Η τιμή στόχου υπολογίζεται με βάση τις υλοποιούμενες και προγραμματιζόμενες πράξεις σύμφωνα με το Σχέδιο Χαρτογράφησης των αναγκών υποδομών προσχολικής, Α'θμιας και Β'θμιας εκπαίδευσης της Περιφέρειας. </t>
  </si>
  <si>
    <t>SO033</t>
  </si>
  <si>
    <t>SO007</t>
  </si>
  <si>
    <t>SO008</t>
  </si>
  <si>
    <t>SO022</t>
  </si>
  <si>
    <t xml:space="preserve">Η τιμή αφορά το συνολικό μήκος αποχετευτικών δικτύων των οικισμών που απαιτείται να κατασκευασθεί και να συνδεθεί με ΕΕΛ. 
Η τιμή υπολογίζεται από το άθροισμα του μήκους των δικτύων των υλοποιούμενων και προγραμματιζόμενων δράσεων.  
Στο μήκος αποχετευτικού δικτύου υπολογίζονται και οι κεντρικοί αποχετευτικοί αγωγοί. </t>
  </si>
  <si>
    <t>Παραγωγικές επενδύσεις: Αριθμός επιχειρήσεων που λαμβάνουν οικονομική στήριξη πλην επιχορηγήσεων</t>
  </si>
  <si>
    <t xml:space="preserve">Οι τιμές βάσης και στόχου του δείκτη υπολογίστηκαν μέσω σχετικής έρευνας που εκπόνησε η ΕΥΔ ΕΠ ΠΔΜ σε συνεργασία με τις ΔΕΥΑ και τους Δήμους της Περιφέρειας (06/2018).  </t>
  </si>
  <si>
    <t>Τ2022</t>
  </si>
  <si>
    <t>T2114</t>
  </si>
  <si>
    <t xml:space="preserve">Μελέτες - Εμπειρογνωμοσύνες - Έρευνες - Αξιολογήσεις </t>
  </si>
  <si>
    <t>T2115</t>
  </si>
  <si>
    <t xml:space="preserve">Υπηρεσίες Συμβούλων Τεχνικής Υποστήριξης </t>
  </si>
  <si>
    <t>T2116</t>
  </si>
  <si>
    <t>Αριθμός Εκδηλώσεων (Ενεργειών Ενημέρωσης και Ευαισθητοποίησης)</t>
  </si>
  <si>
    <t>T2117</t>
  </si>
  <si>
    <t xml:space="preserve">Ενέργειες Πληροφόρησης και Δημοσιότητας </t>
  </si>
  <si>
    <t>T2118</t>
  </si>
  <si>
    <t xml:space="preserve">Σύμβουλοι Δημοσιότητας </t>
  </si>
  <si>
    <t>T2119</t>
  </si>
  <si>
    <t xml:space="preserve">Τεχνολογικός Εξοπλισμός </t>
  </si>
  <si>
    <t>ΥΠΕΚΑΝ/Ειδική Γραμματεία Υδάτων (ΕΓΥ)</t>
  </si>
  <si>
    <t>ΥΠΕΚΑ/ΕΙΔΙΚΗ ΓΡΑΜΜΑΤΕΙΑ ΥΔΑΤΩΝ (ΕΓΥ), ΔΕΥΑ ΠΔΜ</t>
  </si>
  <si>
    <t>ΥΠΕΚΑ/Τμήμα Φυσικών Πόρων</t>
  </si>
  <si>
    <t>(ΕΓΝΑΤΙΑ ΑΕ), ΠΔΜ/Δνση Τεχνικών Έργων</t>
  </si>
  <si>
    <t>(ΔΕΔΑ ΑΕ), ΥΠΕΚΑ</t>
  </si>
  <si>
    <t>Άτομα</t>
  </si>
  <si>
    <t>Ευρώ</t>
  </si>
  <si>
    <t xml:space="preserve">Η τιμή βάσης υπολογίζεται από την επεξεργασία των δημοσιευμένων στοιχείων της 3ης ΥΠΕ. 
Η τιμή στόχου υπολογίζεται με μέση εκτιμώμενη ετήσια αύξηση της τάξης του 1% του αριθμού των επισκεπτών. </t>
  </si>
  <si>
    <t>Αριθμός επιχειρήσεων που συνεργάζονται με ερευνητικά ιδρύματα</t>
  </si>
  <si>
    <t>Παραγωγικές επενδύσεις: Αριθμός επιχειρήσεων που λαμβάνουν ενίσχυση</t>
  </si>
  <si>
    <t>Ισοδύναμα Πλήρους Απασχόλησης</t>
  </si>
  <si>
    <t>Νοικοκυριά</t>
  </si>
  <si>
    <t>Πρόσθετος πληθυσμός που εξυπηρετείται από βελτιωμένες υπηρεσίες νερού</t>
  </si>
  <si>
    <t>Ισοδύναμος Πληθυσμός</t>
  </si>
  <si>
    <t>Αριθμός Επισκέψεων / έτος</t>
  </si>
  <si>
    <t>Δημιουργία ή ανάπλαση υπαίθριων χώρων σε αστικές περιοχές</t>
  </si>
  <si>
    <t>Δυναμικότητα ενισχυόμενων υποδομών παιδικής μέριμνας ή εκπαίδευσης</t>
  </si>
  <si>
    <t>67</t>
  </si>
  <si>
    <t xml:space="preserve">Προσδιορίζεται με βάση:
- τον αριθμό των νέων επιχειρήσεων που θα δημιουργηθούν με τους προγραμματισμένους πόρους του προγράμματος (περίπου 30 νέες επιχειρήσεις) και με την υπόθεση ότι κάθε νέα επιχείρηση δίνει 2 θέσεις ισοδύναμης πλήρους απασχόλησης σύμφωνα με το σχετικό ορισμό, οπότε προκύπτει:  30 χ 2 =  60. 
- τον αριθμό των υφισταμένων επιχειρήσεων που θα χρηματοδοτηθούν με τους προγραμματισμένους πόρους του προγράμματος (περίπου 70 υφιστάμενες επιχειρήσεις) και με την υπόθεση ότι κάθε χρηματοδοτούμενη υφιστάμενη επιχείρηση δημιουργεί 0,5  νέες θέσεις ισοδύναμης πλήρους απασχόλησης σύμφωνα με το σχετικό ορισμό, οπότε προκύπτει: 70 χ 0,5 =  35.
Επομένως τιμή στόχος:  60 +  35 =   95.
</t>
  </si>
  <si>
    <t>Προκύπτει από το δείκτη CO02, που  περιγράφεται παρακάτω. 
Σύνολο επιχειρήσεων που ενισχύονται: 55</t>
  </si>
  <si>
    <t>Προσδιορίζεται με βάση:
- τον αριθμό των επιχειρήσεων και συστάδων επιχειρήσεων με εξωστρεεφή προσανατολισμό που θα ενισχυθούν με τους προγραμματισμένους πόρους του προγράμματος και με την υπόθεση ότι κάθε επιχείρηση δίνει 1 θέση ισοδύναμης πλήρους απασχόλησης σύμφωνα με το σχετικό ορισμό, οπότε προκύπτει τιμή στόχος: 55 χ 1 =  55</t>
  </si>
  <si>
    <t>Αφορά τις υποδομές του Πανεπιστημίου Δυτικής Μακεδονίας (Πανεπιστημιούπολη στη ΖΕΠ Κοζάνης, Σχολές του Πανεπιστημίου στη Φλώρινα).
Η τιμή στόχου καλύπτεται από τα ενταγμένα έργα.</t>
  </si>
  <si>
    <t>ΑΠ 12</t>
  </si>
  <si>
    <t>Τεχνική Βοήθεια (ΕΤΠΑ)</t>
  </si>
  <si>
    <t>12.1</t>
  </si>
  <si>
    <t>12.1.1</t>
  </si>
  <si>
    <t>ΑΠ 13</t>
  </si>
  <si>
    <t>Τεχνική Βοήθεια (ΕΚΤ)</t>
  </si>
  <si>
    <t>13.1</t>
  </si>
  <si>
    <t>13.1.1</t>
  </si>
  <si>
    <t>Σημειώσεις</t>
  </si>
  <si>
    <t>CV12</t>
  </si>
  <si>
    <t>Αριθμός Φορέων / Μονάδων Υγείας που υποστηρίζονται για την αντιμετώπιση της πανδημίας Covid-19</t>
  </si>
  <si>
    <t>(53)</t>
  </si>
  <si>
    <t>CV22</t>
  </si>
  <si>
    <t>Αριθμός ΜΜΕ που λαμβάνουν μη επιστρεπτέα οικονομική ενίσχυση
για κεφάλαιο κίνησης για την αντιμετώπιση του COVID-19</t>
  </si>
  <si>
    <t>Η τιμή στόχου υπολογίζεται σύμφωνα με τα στοιχεία των ενταγμένων πράξεων ενίσχυσης των επιχειρήσεων για την αντιμετώπιση των επιπτώσεων της πανδημίας COVID-19.</t>
  </si>
  <si>
    <t>Η τιμή στόχου υπολογίζεται σύμφωνα με τα στοιχεία των ενταγμένων πράξεων ενίσχυσης των μονάδων υγείας για την αντιμετώπιση των επιπτώσεων της πανδημίας COVID-19.</t>
  </si>
  <si>
    <t>CV20</t>
  </si>
  <si>
    <t>Κόστος μη επιστρεπτέας οικονομικής ενίσχυσης στις ΜΜΕ για
κεφάλαιο κίνησης για την αντιμετώπιση του COVID-19</t>
  </si>
  <si>
    <t>T2029</t>
  </si>
  <si>
    <t xml:space="preserve">Πληθυσμός που καλύπτεται από το δίκτυο του φυσικού αερίου </t>
  </si>
  <si>
    <t>Ποσοστό</t>
  </si>
  <si>
    <t>Αριθμός μελετών έργων τομέα μεταφορών</t>
  </si>
  <si>
    <t>Τ2141</t>
  </si>
  <si>
    <t>Η δράση με το σχετικό δείκτη εγκρίθηκε με την υπ. αριθμ. πρωτ. 1028/18-03-2021 απόφαση της Επιτροπής Παρακολούθησης με τη γραπτή διαδικασία.</t>
  </si>
  <si>
    <t>Δίκτυο φυσικού αερίου</t>
  </si>
  <si>
    <t>SO010</t>
  </si>
  <si>
    <t>Άνεργοι, συμπεριλαμβανομένων των μακροχρόνια ανέργων</t>
  </si>
  <si>
    <t>Συμμετέχοντες που αποκτούν
εξειδίκευση αμέσως μετά τη λήξη της συμμετοχής τους</t>
  </si>
  <si>
    <t>Μετανάστες, συμμετέχοντες αλλοδαπής προέλευσης, μειονότητες (συμπεριλαμβανομένων περιθωριοποιημένων κοινοτήτων, όπως οι Ρομ) που δραστηριοποιούνται σε αναζήτηση εργασίας, που συμμετέχουν σε εκπαίδευση/κατάρτιση, που αποκτούν εξειδίκευση, που κατέχουν θέση απασχόλησης, συμπεριλαμβανομένης της αυτοαπασχόλησης, αμέσως μετά τη λήξη της συμμετοχής τους</t>
  </si>
  <si>
    <t>CO15</t>
  </si>
  <si>
    <t>CO15: Μετανάστες, συμμετέχοντες αλλοδαπής προέλευσης, μειονότητες (συμπεριλαμβανο-μένων περιθωριοποιημένων κοινοτήτων, όπως οι Ρομ)</t>
  </si>
  <si>
    <t>Μετανάστες, συμμετέχοντες αλλοδαπής προέλευσης, μειονότητες (συμπεριλαμβανομένων περιθωριοποιημένων κοινοτήτων, όπως οι Ρομ)</t>
  </si>
  <si>
    <t>Κόστος των δράσεων ΕΚΤ για την αντιμετώπιση
των συνεπειών της πανδημίας COVID-19</t>
  </si>
  <si>
    <t>CV30</t>
  </si>
  <si>
    <t>CV33</t>
  </si>
  <si>
    <t>Η τιμή στόχου υπολογίζεται σύμφωνα με τα στοιχεία της ενταγμένης πράξης ενίσχυσης των μονάδων υγείας για την αντιμετώπιση των επιπτώσεων της πανδημίας COVID-19.</t>
  </si>
  <si>
    <t>3.3</t>
  </si>
  <si>
    <t>CV21</t>
  </si>
  <si>
    <t>CV23</t>
  </si>
  <si>
    <t>Κόστος οικονομικής ενίσχυσης στις ΜΜΕ για κεφάλαιο κίνησης πλην επιχορηγήσεων για την αντιμετώπιση του COVID-19</t>
  </si>
  <si>
    <t>Αριθμός ΜΜΕ που λαμβάνουν ενίσχυση σε κεφάλαιο κίνησης πλην επιχορηγήσεων για την αντιμετώπιση του COVID-19</t>
  </si>
  <si>
    <t>01</t>
  </si>
  <si>
    <t>Ακαθάριστη Προστιθέμενη Αξία (ΑΠΑ)</t>
  </si>
  <si>
    <t>Τ2030</t>
  </si>
  <si>
    <t>GEO/TIME</t>
  </si>
  <si>
    <t>2000</t>
  </si>
  <si>
    <t>2001</t>
  </si>
  <si>
    <t>2002</t>
  </si>
  <si>
    <t>2003</t>
  </si>
  <si>
    <t>2004</t>
  </si>
  <si>
    <t>2005</t>
  </si>
  <si>
    <t>2006</t>
  </si>
  <si>
    <t>2007</t>
  </si>
  <si>
    <t>2008</t>
  </si>
  <si>
    <t>2009</t>
  </si>
  <si>
    <t>2010</t>
  </si>
  <si>
    <t>2011</t>
  </si>
  <si>
    <t>2012</t>
  </si>
  <si>
    <t>2013</t>
  </si>
  <si>
    <t>2014</t>
  </si>
  <si>
    <t>2015</t>
  </si>
  <si>
    <t>2016</t>
  </si>
  <si>
    <t>2017</t>
  </si>
  <si>
    <t>2018</t>
  </si>
  <si>
    <t>2019</t>
  </si>
  <si>
    <t>EU27_2020 - European Union - 27 countries (from 2020)</t>
  </si>
  <si>
    <t>EL - Greece</t>
  </si>
  <si>
    <t>EL30 - Attiki</t>
  </si>
  <si>
    <t>EL41 - Voreio Aigaio</t>
  </si>
  <si>
    <t>EL42 - Notio Aigaio</t>
  </si>
  <si>
    <t>EL43 - Kriti</t>
  </si>
  <si>
    <t>EL51 - Anatoliki Makedonia, Thraki</t>
  </si>
  <si>
    <t>EL511 - Evros</t>
  </si>
  <si>
    <t>EL512 - Xanthi</t>
  </si>
  <si>
    <t>EL513 - Rodopi</t>
  </si>
  <si>
    <t>EL514 - Drama</t>
  </si>
  <si>
    <t>EL515 - Thasos, Kavala</t>
  </si>
  <si>
    <t>EL52 - Kentriki Makedonia</t>
  </si>
  <si>
    <t>EL53 - Dytiki Makedonia</t>
  </si>
  <si>
    <t>EL531 - Grevena, Kozani</t>
  </si>
  <si>
    <t>EL532 - Kastoria</t>
  </si>
  <si>
    <t>EL533 - Florina</t>
  </si>
  <si>
    <t>EL54 - Ipeiros</t>
  </si>
  <si>
    <t>EL61 - Thessalia</t>
  </si>
  <si>
    <t>EL62 - Ionia Nisia</t>
  </si>
  <si>
    <t>EL63 - Dytiki Ellada</t>
  </si>
  <si>
    <t>EL64 - Sterea Ellada</t>
  </si>
  <si>
    <t>EL65 - Peloponnisos</t>
  </si>
  <si>
    <t>Πίνακας 1: Ακαθάριστη Προστιθέμενη Αξία (ΑΠΑ) σε εκατ. Ευρώ</t>
  </si>
  <si>
    <t>Πηγή: Eurostat</t>
  </si>
  <si>
    <t>Ετήσιος Ρυθμός Μεταβολής</t>
  </si>
  <si>
    <t>Εκτιμώμενες τμές ΑΠΑ με Μέσο Ετήσιο Ρυθμό Μεταβολής 1%</t>
  </si>
  <si>
    <t>Εurostat</t>
  </si>
  <si>
    <t>Η τιμή βάσης προκύπτει από τα στοιχεία της EUROSTAT για το 2014.
Η τιμη στόχου υπολογίζεται λαμβάνοντας υπόψη το Μέσος Ετήσιο Ρυθμό Μεταβολής (ΜΕΡΜ) της ΑΠΑ για την περίοδο 2000 – 2015 που ανέρχεται σε  1%.
Στην εφαρμογή του ΜΕΡΜ για την προβολή του 2023, η ΑΠΑ προκύπτει σε 4.496,09 εκατ. ευρώ ≈ 4.500 εκατ. ευρώ. (Πιν. 1 - Καρτέλα ΑΠΑ 3.3)</t>
  </si>
  <si>
    <r>
      <t xml:space="preserve">Η τιμή στόχου υπολογίζεται σύμφωνα με το διαθέσιμο προϋπολογισμό και τις κατευθύνσεις της Επιτελικής Δομής ΕΣΠΑ του Υπ. Υγείας. </t>
    </r>
    <r>
      <rPr>
        <sz val="9"/>
        <color indexed="12"/>
        <rFont val="Calibri"/>
        <family val="2"/>
        <charset val="161"/>
      </rPr>
      <t xml:space="preserve">
</t>
    </r>
  </si>
  <si>
    <t>Ο δείκτης CO01 προκύπτει από το δείκτη CO03</t>
  </si>
  <si>
    <t>Διετία</t>
  </si>
  <si>
    <t>Επεξεργασία στοιχείων από ΕΥΔ ΕΠ/ΠΔΜ.
Ο συνολικός αριθμός των ερευνητών που θα εργάζονται στα νέα εργαστήρια (δείκτης εκροής  SO033) με την ολοκλήρωση των σχετικών δράσεων εκτιμάται σε 30 ερευνητές (10-15 αφορούν το ΙΔΕΠ/ΕΚΕΤΑ, 5-10 το εργαστήριο του Πανεπιστημίου και 5-10 το ΤΕΙ Δυτικής Μακεδονίας).</t>
  </si>
  <si>
    <t>ΜΕυρώ</t>
  </si>
  <si>
    <t>Αριθμός δομών / φορέων που υποστηρίζονται
για την αντιμετώπιση των συνεπειών της
πανδημίας COVID-19</t>
  </si>
  <si>
    <t>Η τιμή στόχου υπολογίζεται ως το ποσοστό του πληθυσμού κάλυψης των 5 ΤΟΜΥ που θα δημιουργηθούν (δηλαδή 5χ10.000=50.000) με το ποσοστό φτώχειας σε εθνικό επίπεδο (35,7%), δηλαδή 50.000*35,7%=17.850 άτομα</t>
  </si>
  <si>
    <t>Συμμετέχοντες με αναπηρία ή/και χρόνιες παθήσεις</t>
  </si>
  <si>
    <t>Συμμετέχοντες με αναπηρία που δραστηριοποιούνται σε αναζήτηση εργασίας ,που συμμετέχουν σε εκπαίδευση/κατάρτιση, που αποκτούν εξειδίκευση, που κατέχουν θέση απασχόλησης, συμπεριλαμβανομένης της αυτοαπασχόλησης, αμέσως μετά τη λήξη της συμμετοχής τους</t>
  </si>
  <si>
    <t>11109: Συμμετέχοντες με αναπηρία ή/και χρόνιες παθήσεις</t>
  </si>
  <si>
    <t>Προώθηση της διατηρήσιμης και ποιοτικής απασχόλησης και υποστήριξη της κινητικότητας του εργατικού δυναμικού</t>
  </si>
  <si>
    <r>
      <rPr>
        <strike/>
        <sz val="9"/>
        <color indexed="10"/>
        <rFont val="Calibri"/>
        <family val="2"/>
        <charset val="161"/>
      </rPr>
      <t>4.300.000</t>
    </r>
    <r>
      <rPr>
        <sz val="9"/>
        <color indexed="60"/>
        <rFont val="Calibri"/>
        <family val="2"/>
        <charset val="161"/>
      </rPr>
      <t xml:space="preserve">
</t>
    </r>
    <r>
      <rPr>
        <sz val="9"/>
        <color indexed="17"/>
        <rFont val="Calibri"/>
        <family val="2"/>
        <charset val="161"/>
      </rPr>
      <t>4.200.000</t>
    </r>
  </si>
  <si>
    <r>
      <rPr>
        <strike/>
        <sz val="9"/>
        <color indexed="10"/>
        <rFont val="Calibri"/>
        <family val="2"/>
        <charset val="161"/>
      </rPr>
      <t>3.700.000</t>
    </r>
    <r>
      <rPr>
        <sz val="9"/>
        <color indexed="60"/>
        <rFont val="Calibri"/>
        <family val="2"/>
        <charset val="161"/>
      </rPr>
      <t xml:space="preserve">
</t>
    </r>
    <r>
      <rPr>
        <sz val="9"/>
        <color indexed="17"/>
        <rFont val="Calibri"/>
        <family val="2"/>
        <charset val="161"/>
      </rPr>
      <t>3.300.000</t>
    </r>
  </si>
  <si>
    <r>
      <rPr>
        <strike/>
        <sz val="9"/>
        <color indexed="12"/>
        <rFont val="Calibri"/>
        <family val="2"/>
        <charset val="161"/>
      </rPr>
      <t>614</t>
    </r>
    <r>
      <rPr>
        <sz val="9"/>
        <color indexed="12"/>
        <rFont val="Calibri"/>
        <family val="2"/>
        <charset val="161"/>
      </rPr>
      <t xml:space="preserve">
</t>
    </r>
    <r>
      <rPr>
        <sz val="9"/>
        <color rgb="FF009900"/>
        <rFont val="Calibri"/>
        <family val="2"/>
        <charset val="161"/>
      </rPr>
      <t>563</t>
    </r>
  </si>
  <si>
    <r>
      <t xml:space="preserve">Μετράται το σύνολο των ερευνητών στην ΠΔΜ στο δημόσιο και τον ιδιωτικό τομέα, σε Ακαδημαϊκά Ιδρύματα, σε μη κερδοσκοπικούς οργανισμούς. 
Τα στοιχεία αντλούνται από τον Π17 των στατιστικών ΕΤΑΚ του ΕΚΤ. Η τιμή βάσης είναι το άθροισμα των ερευνητών στον τομέα των Επιχειρήσεων (46), των ερευνητών στο δημόσιο τομέα (76), των ερευνητών στον τομέα τριτοβάθμιας και μεταδευτεροβάθμιας εκπαίδευσης (487) και των ερευνητών στον τομέα ιδιωτικών, μη-κερδοσκοπικών ιδρυμάτων (5).  
Ο δείκτης υποβάλλεται ανά δύο χρόνια σε κάθε μονό έτος σε Eurostat και ΟΟΣΑ (Ευρωπαϊκός Κανονισμός 995/2012). 
Η τιμή στόχου (2023) εκτιμάται από το σύνολο των ερευνητικών προγραμμάτων του ΕΠ-ΠΔΜ 2014-2020 και των άλλων προγραμμάτων που θα υλοποιηθουν στην ΠΔΜ (ΕΠΑΝΕΚ, HORIZON, κ.α.).
</t>
    </r>
    <r>
      <rPr>
        <sz val="9"/>
        <color rgb="FF009900"/>
        <rFont val="Calibri"/>
        <family val="2"/>
        <charset val="161"/>
      </rPr>
      <t xml:space="preserve">Αντικατάσταση της τιμής βάσης από 641 σε 563 ερευνητές (2013), σύμφωνα με τα επίσημα στοιχεία του Εθνικού Κέντρου Τεκμηρίωσης. </t>
    </r>
  </si>
  <si>
    <r>
      <rPr>
        <strike/>
        <sz val="9"/>
        <color indexed="10"/>
        <rFont val="Calibri"/>
        <family val="2"/>
        <charset val="161"/>
      </rPr>
      <t>7.000.000</t>
    </r>
    <r>
      <rPr>
        <sz val="9"/>
        <color indexed="60"/>
        <rFont val="Calibri"/>
        <family val="2"/>
        <charset val="161"/>
      </rPr>
      <t xml:space="preserve">
</t>
    </r>
    <r>
      <rPr>
        <sz val="9"/>
        <color indexed="17"/>
        <rFont val="Calibri"/>
        <family val="2"/>
        <charset val="161"/>
      </rPr>
      <t>500.000</t>
    </r>
  </si>
  <si>
    <r>
      <rPr>
        <strike/>
        <sz val="9"/>
        <color indexed="12"/>
        <rFont val="Calibri"/>
        <family val="2"/>
        <charset val="161"/>
      </rPr>
      <t>20</t>
    </r>
    <r>
      <rPr>
        <sz val="9"/>
        <color indexed="12"/>
        <rFont val="Calibri"/>
        <family val="2"/>
        <charset val="161"/>
      </rPr>
      <t xml:space="preserve">
</t>
    </r>
    <r>
      <rPr>
        <sz val="9"/>
        <color rgb="FF009900"/>
        <rFont val="Calibri"/>
        <family val="2"/>
        <charset val="161"/>
      </rPr>
      <t>17</t>
    </r>
  </si>
  <si>
    <r>
      <rPr>
        <strike/>
        <sz val="9"/>
        <color indexed="10"/>
        <rFont val="Calibri"/>
        <family val="2"/>
        <charset val="161"/>
      </rPr>
      <t>47.857.538</t>
    </r>
    <r>
      <rPr>
        <sz val="9"/>
        <color indexed="60"/>
        <rFont val="Calibri"/>
        <family val="2"/>
        <charset val="161"/>
      </rPr>
      <t xml:space="preserve">
</t>
    </r>
    <r>
      <rPr>
        <sz val="9"/>
        <color indexed="17"/>
        <rFont val="Calibri"/>
        <family val="2"/>
        <charset val="161"/>
      </rPr>
      <t>49.657.538</t>
    </r>
  </si>
  <si>
    <r>
      <rPr>
        <strike/>
        <sz val="9"/>
        <color indexed="10"/>
        <rFont val="Calibri"/>
        <family val="2"/>
        <charset val="161"/>
      </rPr>
      <t>3.600.000</t>
    </r>
    <r>
      <rPr>
        <sz val="9"/>
        <color indexed="60"/>
        <rFont val="Calibri"/>
        <family val="2"/>
        <charset val="161"/>
      </rPr>
      <t xml:space="preserve">
</t>
    </r>
    <r>
      <rPr>
        <sz val="9"/>
        <color indexed="17"/>
        <rFont val="Calibri"/>
        <family val="2"/>
        <charset val="161"/>
      </rPr>
      <t>3.800.000</t>
    </r>
  </si>
  <si>
    <r>
      <rPr>
        <strike/>
        <sz val="9"/>
        <color indexed="10"/>
        <rFont val="Calibri"/>
        <family val="2"/>
        <charset val="161"/>
      </rPr>
      <t xml:space="preserve">5.000.000
</t>
    </r>
    <r>
      <rPr>
        <sz val="9"/>
        <color indexed="17"/>
        <rFont val="Calibri"/>
        <family val="2"/>
        <charset val="161"/>
      </rPr>
      <t>12.000.000</t>
    </r>
  </si>
  <si>
    <r>
      <rPr>
        <strike/>
        <sz val="9"/>
        <color indexed="10"/>
        <rFont val="Calibri"/>
        <family val="2"/>
        <charset val="161"/>
      </rPr>
      <t>46.257.538</t>
    </r>
    <r>
      <rPr>
        <sz val="9"/>
        <color indexed="60"/>
        <rFont val="Calibri"/>
        <family val="2"/>
        <charset val="161"/>
      </rPr>
      <t xml:space="preserve">
</t>
    </r>
    <r>
      <rPr>
        <sz val="9"/>
        <color indexed="17"/>
        <rFont val="Calibri"/>
        <family val="2"/>
        <charset val="161"/>
      </rPr>
      <t>48.957.538</t>
    </r>
  </si>
  <si>
    <r>
      <rPr>
        <strike/>
        <sz val="9"/>
        <color rgb="FF0000CC"/>
        <rFont val="Calibri"/>
        <family val="2"/>
        <charset val="161"/>
      </rPr>
      <t>3.155</t>
    </r>
    <r>
      <rPr>
        <sz val="9"/>
        <color rgb="FF0000CC"/>
        <rFont val="Calibri"/>
        <family val="2"/>
        <charset val="161"/>
      </rPr>
      <t xml:space="preserve">
</t>
    </r>
    <r>
      <rPr>
        <sz val="9"/>
        <color rgb="FF009900"/>
        <rFont val="Calibri"/>
        <family val="2"/>
        <charset val="161"/>
      </rPr>
      <t>3.140</t>
    </r>
  </si>
  <si>
    <r>
      <t xml:space="preserve">Εκτιμώμενη δημόσια δαπάνη για ενίσχυση επιχειρήσεων με επιχορήγηση:  </t>
    </r>
    <r>
      <rPr>
        <strike/>
        <sz val="9"/>
        <color indexed="10"/>
        <rFont val="Calibri"/>
        <family val="2"/>
        <charset val="161"/>
      </rPr>
      <t>5.788.503</t>
    </r>
    <r>
      <rPr>
        <sz val="9"/>
        <color indexed="12"/>
        <rFont val="Calibri"/>
        <family val="2"/>
        <charset val="161"/>
      </rPr>
      <t xml:space="preserve">  </t>
    </r>
    <r>
      <rPr>
        <sz val="9"/>
        <color rgb="FF009900"/>
        <rFont val="Calibri"/>
        <family val="2"/>
        <charset val="161"/>
      </rPr>
      <t>5.957.538 €</t>
    </r>
    <r>
      <rPr>
        <sz val="9"/>
        <color indexed="12"/>
        <rFont val="Calibri"/>
        <family val="2"/>
        <charset val="161"/>
      </rPr>
      <t xml:space="preserve">. 
Με μέσο κόστος  βάσει εμπειρίας από παρόμοιες παρεμβάσεις της περιόδου 2007-2013, της τάξης των 140.000 - 150.000 € εκ των οποίων 40%  ΔΔ και 60%  ΙΔ, προκύπτει ενίσχυση 56.000 € ΔΔ, δηλαδή  </t>
    </r>
    <r>
      <rPr>
        <strike/>
        <sz val="9"/>
        <color indexed="10"/>
        <rFont val="Calibri"/>
        <family val="2"/>
        <charset val="161"/>
      </rPr>
      <t>5.788.503</t>
    </r>
    <r>
      <rPr>
        <sz val="9"/>
        <color indexed="12"/>
        <rFont val="Calibri"/>
        <family val="2"/>
        <charset val="161"/>
      </rPr>
      <t xml:space="preserve"> </t>
    </r>
    <r>
      <rPr>
        <sz val="9"/>
        <color rgb="FF009900"/>
        <rFont val="Calibri"/>
        <family val="2"/>
        <charset val="161"/>
      </rPr>
      <t>5.957.538</t>
    </r>
    <r>
      <rPr>
        <sz val="9"/>
        <color indexed="12"/>
        <rFont val="Calibri"/>
        <family val="2"/>
        <charset val="161"/>
      </rPr>
      <t xml:space="preserve"> / 56.000 ≈  100 επιχειρήσεις.
</t>
    </r>
    <r>
      <rPr>
        <sz val="9"/>
        <color rgb="FF0000CC"/>
        <rFont val="Calibri"/>
        <family val="2"/>
        <charset val="161"/>
      </rPr>
      <t>Η νέα τιμή στόχου προκύπτει με την προσθήκη της τιμής  3.040 που αφορά τον αριθμό ενισχυόμενων επιχειρήσεων για την αντιμετώπιση των επιπτώσεων της πανδημίας COVID-19 (100+3.040=3.140)</t>
    </r>
  </si>
  <si>
    <r>
      <t xml:space="preserve">Σύνολο επιχειρήσεων που ενισχύονται: 
CO01=CO02 + CO03+CO04, ή CO01= </t>
    </r>
    <r>
      <rPr>
        <sz val="9"/>
        <color rgb="FF009900"/>
        <rFont val="Calibri"/>
        <family val="2"/>
        <charset val="161"/>
      </rPr>
      <t>3.140</t>
    </r>
    <r>
      <rPr>
        <sz val="9"/>
        <color rgb="FF0000CC"/>
        <rFont val="Calibri"/>
        <family val="2"/>
        <charset val="161"/>
      </rPr>
      <t xml:space="preserve"> +</t>
    </r>
    <r>
      <rPr>
        <sz val="9"/>
        <color indexed="17"/>
        <rFont val="Calibri"/>
        <family val="2"/>
        <charset val="161"/>
      </rPr>
      <t xml:space="preserve"> </t>
    </r>
    <r>
      <rPr>
        <strike/>
        <sz val="9"/>
        <color rgb="FFFF0000"/>
        <rFont val="Calibri"/>
        <family val="2"/>
        <charset val="161"/>
      </rPr>
      <t>15</t>
    </r>
    <r>
      <rPr>
        <sz val="9"/>
        <color indexed="17"/>
        <rFont val="Calibri"/>
        <family val="2"/>
        <charset val="161"/>
      </rPr>
      <t xml:space="preserve"> = 3.140</t>
    </r>
  </si>
  <si>
    <r>
      <rPr>
        <strike/>
        <sz val="9"/>
        <color indexed="10"/>
        <rFont val="Calibri"/>
        <family val="2"/>
        <charset val="161"/>
      </rPr>
      <t>6.588.503</t>
    </r>
    <r>
      <rPr>
        <sz val="9"/>
        <color indexed="60"/>
        <rFont val="Calibri"/>
        <family val="2"/>
        <charset val="161"/>
      </rPr>
      <t xml:space="preserve">
</t>
    </r>
    <r>
      <rPr>
        <sz val="9"/>
        <color indexed="17"/>
        <rFont val="Calibri"/>
        <family val="2"/>
        <charset val="161"/>
      </rPr>
      <t>5.957.538</t>
    </r>
  </si>
  <si>
    <r>
      <t>Με μέσο κόστος ανά επιχείρηση στις 65.000 € (Από</t>
    </r>
    <r>
      <rPr>
        <sz val="9"/>
        <color indexed="12"/>
        <rFont val="Calibri"/>
        <family val="2"/>
        <charset val="161"/>
      </rPr>
      <t xml:space="preserve"> παρόμοιες δράσεις ΕΠΑΝ ΙΙ ) προκύπτει ότι θα έχουμε  </t>
    </r>
    <r>
      <rPr>
        <strike/>
        <sz val="9"/>
        <color rgb="FFFF0000"/>
        <rFont val="Calibri"/>
        <family val="2"/>
        <charset val="161"/>
      </rPr>
      <t>3.600.000</t>
    </r>
    <r>
      <rPr>
        <sz val="9"/>
        <color indexed="17"/>
        <rFont val="Calibri"/>
        <family val="2"/>
        <charset val="161"/>
      </rPr>
      <t xml:space="preserve"> 3.800.000 </t>
    </r>
    <r>
      <rPr>
        <sz val="9"/>
        <color rgb="FF0000CC"/>
        <rFont val="Calibri"/>
        <family val="2"/>
        <charset val="161"/>
      </rPr>
      <t xml:space="preserve">/ 65.000 </t>
    </r>
    <r>
      <rPr>
        <sz val="9"/>
        <color rgb="FF0000CC"/>
        <rFont val="Symbol"/>
        <family val="1"/>
        <charset val="2"/>
      </rPr>
      <t>»</t>
    </r>
    <r>
      <rPr>
        <sz val="9"/>
        <color rgb="FF0000CC"/>
        <rFont val="Calibri"/>
        <family val="2"/>
        <charset val="161"/>
      </rPr>
      <t xml:space="preserve"> 55 επιχειρήσεις. </t>
    </r>
    <r>
      <rPr>
        <sz val="9"/>
        <color indexed="12"/>
        <rFont val="Calibri"/>
        <family val="2"/>
        <charset val="161"/>
      </rPr>
      <t xml:space="preserve">
Σε παρόμοιες δράσεις υπήρχαν κατά μέσο όρο κόστη 30.000-50.000 €. Εκτιμάται όμως ότι για την περίοδο 2014-2020, οι εντονότερες ανάγκες στο πλαίσιο του θεματικού στόχου 3 για την Περιφέρεια (αλλά και για την χώρα) θα οδηγήσουν σε πιο ενισχυμένες δράσεις σε σχέση με αυτές τις περιόδου 2007-2013. Έτσι εκτιμάται ότι το μέσο κόστος θα είναι της τάξη</t>
    </r>
    <r>
      <rPr>
        <sz val="9"/>
        <color rgb="FF0000CC"/>
        <rFont val="Calibri"/>
        <family val="2"/>
        <charset val="161"/>
      </rPr>
      <t xml:space="preserve">ς των 65.000 €. </t>
    </r>
  </si>
  <si>
    <t>CO07</t>
  </si>
  <si>
    <t>Ποσό</t>
  </si>
  <si>
    <r>
      <rPr>
        <strike/>
        <sz val="9"/>
        <color rgb="FFFF0000"/>
        <rFont val="Calibri"/>
        <family val="2"/>
        <charset val="161"/>
      </rPr>
      <t>90</t>
    </r>
    <r>
      <rPr>
        <sz val="9"/>
        <color rgb="FF0000CC"/>
        <rFont val="Calibri"/>
        <family val="2"/>
        <charset val="161"/>
      </rPr>
      <t xml:space="preserve">
</t>
    </r>
    <r>
      <rPr>
        <sz val="9"/>
        <color rgb="FF009900"/>
        <rFont val="Calibri"/>
        <family val="2"/>
        <charset val="161"/>
      </rPr>
      <t>240</t>
    </r>
  </si>
  <si>
    <r>
      <rPr>
        <strike/>
        <sz val="9"/>
        <color rgb="FFFF0000"/>
        <rFont val="Calibri"/>
        <family val="2"/>
        <charset val="161"/>
      </rPr>
      <t>5.000.000</t>
    </r>
    <r>
      <rPr>
        <sz val="9"/>
        <color rgb="FF0000CC"/>
        <rFont val="Calibri"/>
        <family val="2"/>
        <charset val="161"/>
      </rPr>
      <t xml:space="preserve">
</t>
    </r>
    <r>
      <rPr>
        <sz val="9"/>
        <color rgb="FF009900"/>
        <rFont val="Calibri"/>
        <family val="2"/>
        <charset val="161"/>
      </rPr>
      <t>12.000.000</t>
    </r>
  </si>
  <si>
    <r>
      <t xml:space="preserve">Υπολογίζονται οι ΜΜΕ που θα λάβουν οικονομική στήριξη που αφορά: Δάνεια επιμερισμού κινδύνου, Μικρά δάνεια/κεφάλαιο κίνησης, Mικροπιστώσεις, Επιδότηση επιτοκίου. 
Μέσο κόστος σχεδίου (Συνολικό Κόστος) = </t>
    </r>
    <r>
      <rPr>
        <strike/>
        <sz val="9"/>
        <color rgb="FFFF0000"/>
        <rFont val="Calibri"/>
        <family val="2"/>
        <charset val="161"/>
      </rPr>
      <t>110.000</t>
    </r>
    <r>
      <rPr>
        <sz val="9"/>
        <color rgb="FF0000CC"/>
        <rFont val="Calibri"/>
        <family val="2"/>
        <charset val="161"/>
      </rPr>
      <t xml:space="preserve"> </t>
    </r>
    <r>
      <rPr>
        <sz val="9"/>
        <color rgb="FF009900"/>
        <rFont val="Calibri"/>
        <family val="2"/>
        <charset val="161"/>
      </rPr>
      <t>100.000 €</t>
    </r>
    <r>
      <rPr>
        <sz val="9"/>
        <color rgb="FF0000CC"/>
        <rFont val="Calibri"/>
        <family val="2"/>
        <charset val="161"/>
      </rPr>
      <t xml:space="preserve"> εκ των οποίων η Δ.Δ. (50%) = </t>
    </r>
    <r>
      <rPr>
        <strike/>
        <sz val="9"/>
        <color rgb="FFFF0000"/>
        <rFont val="Calibri"/>
        <family val="2"/>
        <charset val="161"/>
      </rPr>
      <t>55.000</t>
    </r>
    <r>
      <rPr>
        <sz val="9"/>
        <color rgb="FF0000CC"/>
        <rFont val="Calibri"/>
        <family val="2"/>
        <charset val="161"/>
      </rPr>
      <t xml:space="preserve"> </t>
    </r>
    <r>
      <rPr>
        <sz val="9"/>
        <color rgb="FF009900"/>
        <rFont val="Calibri"/>
        <family val="2"/>
        <charset val="161"/>
      </rPr>
      <t xml:space="preserve"> 50.000 €</t>
    </r>
    <r>
      <rPr>
        <sz val="9"/>
        <color rgb="FF0000CC"/>
        <rFont val="Calibri"/>
        <family val="2"/>
        <charset val="161"/>
      </rPr>
      <t xml:space="preserve">.
</t>
    </r>
    <r>
      <rPr>
        <strike/>
        <sz val="9"/>
        <color rgb="FFFF0000"/>
        <rFont val="Calibri"/>
        <family val="2"/>
        <charset val="161"/>
      </rPr>
      <t>Άρα 5.000.000 € / 55.000 €  ≈ 90 επενδυτικά σχέδια</t>
    </r>
    <r>
      <rPr>
        <sz val="9"/>
        <color rgb="FF0000CC"/>
        <rFont val="Calibri"/>
        <family val="2"/>
        <charset val="161"/>
      </rPr>
      <t xml:space="preserve">
</t>
    </r>
    <r>
      <rPr>
        <sz val="9"/>
        <color rgb="FF009900"/>
        <rFont val="Calibri"/>
        <family val="2"/>
        <charset val="161"/>
      </rPr>
      <t>Άρα 12.000.000 / 50.000 = 240 επιχειρήσεις.</t>
    </r>
  </si>
  <si>
    <t>Η τιμή στόχου υπολογίζεται σύμφωνα με τα στοιχεία των ενταγμένων πράξεων ενίσχυσης των επιχειρήσεω, από την Ελληνική Αναπτυξιακή Τράπεζα (πρώην Εθνικό Ταμείο Επιχειρηματικότητας και Ανάπτυξης (ΕΤΕΑΝ) ΑΕ).</t>
  </si>
  <si>
    <r>
      <rPr>
        <strike/>
        <sz val="9"/>
        <color rgb="FFFF0000"/>
        <rFont val="Calibri"/>
        <family val="2"/>
        <charset val="161"/>
      </rPr>
      <t>78</t>
    </r>
    <r>
      <rPr>
        <sz val="9"/>
        <color rgb="FF0000CC"/>
        <rFont val="Calibri"/>
        <family val="2"/>
        <charset val="161"/>
      </rPr>
      <t xml:space="preserve">
</t>
    </r>
    <r>
      <rPr>
        <sz val="9"/>
        <color rgb="FF009900"/>
        <rFont val="Calibri"/>
        <family val="2"/>
        <charset val="161"/>
      </rPr>
      <t>200</t>
    </r>
  </si>
  <si>
    <r>
      <rPr>
        <strike/>
        <sz val="9"/>
        <color rgb="FFFF0000"/>
        <rFont val="Calibri"/>
        <family val="2"/>
        <charset val="161"/>
      </rPr>
      <t>3.900.000</t>
    </r>
    <r>
      <rPr>
        <sz val="9"/>
        <color rgb="FF0000CC"/>
        <rFont val="Calibri"/>
        <family val="2"/>
        <charset val="161"/>
      </rPr>
      <t xml:space="preserve">
</t>
    </r>
    <r>
      <rPr>
        <sz val="9"/>
        <color rgb="FF009900"/>
        <rFont val="Calibri"/>
        <family val="2"/>
        <charset val="161"/>
      </rPr>
      <t>9.000.000</t>
    </r>
  </si>
  <si>
    <r>
      <rPr>
        <strike/>
        <sz val="9"/>
        <color rgb="FFFF0000"/>
        <rFont val="Calibri"/>
        <family val="2"/>
        <charset val="161"/>
      </rPr>
      <t>13.976.280</t>
    </r>
    <r>
      <rPr>
        <sz val="9"/>
        <color indexed="17"/>
        <rFont val="Calibri"/>
        <family val="2"/>
        <charset val="161"/>
      </rPr>
      <t xml:space="preserve">
15.496.280</t>
    </r>
  </si>
  <si>
    <r>
      <rPr>
        <strike/>
        <sz val="9"/>
        <color indexed="10"/>
        <rFont val="Calibri"/>
        <family val="2"/>
        <charset val="161"/>
      </rPr>
      <t>12.668.372</t>
    </r>
    <r>
      <rPr>
        <sz val="9"/>
        <color indexed="60"/>
        <rFont val="Calibri"/>
        <family val="2"/>
        <charset val="161"/>
      </rPr>
      <t xml:space="preserve">
</t>
    </r>
    <r>
      <rPr>
        <sz val="9"/>
        <color indexed="17"/>
        <rFont val="Calibri"/>
        <family val="2"/>
        <charset val="161"/>
      </rPr>
      <t>10.976.280</t>
    </r>
  </si>
  <si>
    <r>
      <t xml:space="preserve">Μέσο κόστος ανά ενεργειακή αναβάθμιση δημόσιων υποδομών : 50.000 – 250.000 €
Αριθμός υποδομών: </t>
    </r>
    <r>
      <rPr>
        <strike/>
        <sz val="9"/>
        <color rgb="FFFF0000"/>
        <rFont val="Calibri"/>
        <family val="2"/>
        <charset val="161"/>
      </rPr>
      <t xml:space="preserve">12.668.372 </t>
    </r>
    <r>
      <rPr>
        <sz val="9"/>
        <color indexed="12"/>
        <rFont val="Calibri"/>
        <family val="2"/>
        <charset val="161"/>
      </rPr>
      <t xml:space="preserve"> </t>
    </r>
    <r>
      <rPr>
        <sz val="9"/>
        <color rgb="FF009900"/>
        <rFont val="Calibri"/>
        <family val="2"/>
        <charset val="161"/>
      </rPr>
      <t xml:space="preserve">10.976.280 </t>
    </r>
    <r>
      <rPr>
        <sz val="9"/>
        <color indexed="12"/>
        <rFont val="Calibri"/>
        <family val="2"/>
        <charset val="161"/>
      </rPr>
      <t xml:space="preserve">/ (50.000 – 250.000) ≈  60 </t>
    </r>
  </si>
  <si>
    <t xml:space="preserve">Η διαθέσιμη δημόσια δαπάνη προκύπτει από τον ΚΠ 87 (18.000.000 €) με αφαίρεση ποσού της τάξης των 2.854.612 που αφορά τις δράσεις αντιμετώπισης και διαχείρισης πυρκαγιών και λοιπών κινδύνων.  
Η τιμή στόχου εκτιμάται με βάση το άθροισμα του  πληθυσμού των περιοχών (μόνιμος πληθυσμός ΕΛ.ΣΤΑΤ) όπου προβλέπεται να πραγματοποιηθούν  έργα αντιπλημμυρικής προστασίας, σύμφωνα με το «σχέδιο διαχείρισης κινδύνων πλημμυρών της Περιφέρειας». </t>
  </si>
  <si>
    <r>
      <rPr>
        <strike/>
        <sz val="9"/>
        <color rgb="FFFF0000"/>
        <rFont val="Calibri"/>
        <family val="2"/>
        <charset val="161"/>
      </rPr>
      <t>71%</t>
    </r>
    <r>
      <rPr>
        <sz val="9"/>
        <color indexed="12"/>
        <rFont val="Calibri"/>
        <family val="2"/>
        <charset val="161"/>
      </rPr>
      <t xml:space="preserve">
</t>
    </r>
    <r>
      <rPr>
        <sz val="9"/>
        <color rgb="FF009900"/>
        <rFont val="Calibri"/>
        <family val="2"/>
        <charset val="161"/>
      </rPr>
      <t>35%</t>
    </r>
  </si>
  <si>
    <t xml:space="preserve">Σύμφωνα με τα στοιχεία των ενταγμένων πράξεων των εγκεκριμένων Επιχειρησιακών Σχεδίων ΒΑΑ (Δ. Γρεβενών, Δ. Καστοριάς, Δ. Κοζάνης, Δ. Εορδαίας, Δ. Φλώρινας) </t>
  </si>
  <si>
    <r>
      <rPr>
        <strike/>
        <sz val="9"/>
        <color indexed="10"/>
        <rFont val="Calibri"/>
        <family val="2"/>
        <charset val="161"/>
      </rPr>
      <t>9.936.957</t>
    </r>
    <r>
      <rPr>
        <sz val="9"/>
        <color indexed="60"/>
        <rFont val="Calibri"/>
        <family val="2"/>
        <charset val="161"/>
      </rPr>
      <t xml:space="preserve">
</t>
    </r>
    <r>
      <rPr>
        <sz val="9"/>
        <color indexed="17"/>
        <rFont val="Calibri"/>
        <family val="2"/>
        <charset val="161"/>
      </rPr>
      <t>16.836.957</t>
    </r>
  </si>
  <si>
    <r>
      <rPr>
        <strike/>
        <sz val="9"/>
        <color indexed="10"/>
        <rFont val="Calibri"/>
        <family val="2"/>
        <charset val="161"/>
      </rPr>
      <t>14.500.000</t>
    </r>
    <r>
      <rPr>
        <sz val="9"/>
        <color indexed="17"/>
        <rFont val="Calibri"/>
        <family val="2"/>
        <charset val="161"/>
      </rPr>
      <t xml:space="preserve">
15.463.043</t>
    </r>
  </si>
  <si>
    <r>
      <rPr>
        <strike/>
        <sz val="9"/>
        <color indexed="10"/>
        <rFont val="Calibri"/>
        <family val="2"/>
        <charset val="161"/>
      </rPr>
      <t>19.375.000</t>
    </r>
    <r>
      <rPr>
        <sz val="9"/>
        <color indexed="60"/>
        <rFont val="Calibri"/>
        <family val="2"/>
        <charset val="161"/>
      </rPr>
      <t xml:space="preserve">
</t>
    </r>
    <r>
      <rPr>
        <sz val="9"/>
        <color indexed="17"/>
        <rFont val="Calibri"/>
        <family val="2"/>
        <charset val="161"/>
      </rPr>
      <t>14.725.000</t>
    </r>
  </si>
  <si>
    <r>
      <t>Ο υπολογισμός των τιμών βασίζεται σε εκτιμήσεις της ΕΥΔ ΕΠ/ΠΔΜ. 
Για τον υπολογισμό της τιμής βάσης  μπορεί να ληφθούν υπόψη οι επισκέψεις σε χώρους φυσικής και πολιτιστικής κληρονομιάς  (επισκέψεις  σε αρχαιολογικούς χώρους, μουσεία και Εθνικά Πάρκα) για το 2013 σύμφωνα με εκτιμήσεις της ΕΥΔ ΕΠ/ΠΔΜ.  
Δεν υπάρχουν στοιχεία για την Περιφέρεια ΔΜ από Eurostat.</t>
    </r>
    <r>
      <rPr>
        <sz val="9"/>
        <color indexed="17"/>
        <rFont val="Calibri"/>
        <family val="2"/>
        <charset val="161"/>
      </rPr>
      <t/>
    </r>
  </si>
  <si>
    <r>
      <rPr>
        <strike/>
        <sz val="9"/>
        <color indexed="10"/>
        <rFont val="Calibri"/>
        <family val="2"/>
        <charset val="161"/>
      </rPr>
      <t>2.875.000</t>
    </r>
    <r>
      <rPr>
        <sz val="9"/>
        <color indexed="60"/>
        <rFont val="Calibri"/>
        <family val="2"/>
        <charset val="161"/>
      </rPr>
      <t xml:space="preserve">
</t>
    </r>
    <r>
      <rPr>
        <sz val="9"/>
        <color indexed="17"/>
        <rFont val="Calibri"/>
        <family val="2"/>
        <charset val="161"/>
      </rPr>
      <t>1.475.000</t>
    </r>
  </si>
  <si>
    <r>
      <rPr>
        <strike/>
        <sz val="9"/>
        <color indexed="10"/>
        <rFont val="Calibri"/>
        <family val="2"/>
        <charset val="161"/>
      </rPr>
      <t>110.000</t>
    </r>
    <r>
      <rPr>
        <sz val="9"/>
        <color indexed="18"/>
        <rFont val="Calibri"/>
        <family val="2"/>
        <charset val="161"/>
      </rPr>
      <t xml:space="preserve">
</t>
    </r>
    <r>
      <rPr>
        <sz val="9"/>
        <color indexed="17"/>
        <rFont val="Calibri"/>
        <family val="2"/>
        <charset val="161"/>
      </rPr>
      <t>170.000</t>
    </r>
  </si>
  <si>
    <r>
      <rPr>
        <strike/>
        <sz val="9"/>
        <color indexed="10"/>
        <rFont val="Calibri"/>
        <family val="2"/>
        <charset val="161"/>
      </rPr>
      <t>120</t>
    </r>
    <r>
      <rPr>
        <sz val="9"/>
        <color indexed="18"/>
        <rFont val="Calibri"/>
        <family val="2"/>
        <charset val="161"/>
      </rPr>
      <t xml:space="preserve">
</t>
    </r>
    <r>
      <rPr>
        <sz val="9"/>
        <color indexed="17"/>
        <rFont val="Calibri"/>
        <family val="2"/>
        <charset val="161"/>
      </rPr>
      <t>235</t>
    </r>
  </si>
  <si>
    <t xml:space="preserve">Η τιμή στόχου αφορά εκτίμηση της ΕΥΔ ΕΠ/ΠΔΜ σύμφωνα με τις σχεδιαζόμενες δράσεις. </t>
  </si>
  <si>
    <r>
      <rPr>
        <strike/>
        <sz val="9"/>
        <color rgb="FFFF0000"/>
        <rFont val="Calibri"/>
        <family val="2"/>
        <charset val="161"/>
      </rPr>
      <t>65.000</t>
    </r>
    <r>
      <rPr>
        <sz val="9"/>
        <color indexed="18"/>
        <rFont val="Calibri"/>
        <family val="2"/>
        <charset val="161"/>
      </rPr>
      <t xml:space="preserve">
</t>
    </r>
    <r>
      <rPr>
        <sz val="9"/>
        <color rgb="FF009900"/>
        <rFont val="Calibri"/>
        <family val="2"/>
        <charset val="161"/>
      </rPr>
      <t>25.200</t>
    </r>
  </si>
  <si>
    <r>
      <rPr>
        <strike/>
        <sz val="9"/>
        <color rgb="FFFF0000"/>
        <rFont val="Calibri"/>
        <family val="2"/>
        <charset val="161"/>
      </rPr>
      <t>37.805</t>
    </r>
    <r>
      <rPr>
        <sz val="9"/>
        <color indexed="18"/>
        <rFont val="Calibri"/>
        <family val="2"/>
        <charset val="161"/>
      </rPr>
      <t xml:space="preserve">
</t>
    </r>
    <r>
      <rPr>
        <sz val="9"/>
        <color rgb="FF009900"/>
        <rFont val="Calibri"/>
        <family val="2"/>
        <charset val="161"/>
      </rPr>
      <t>7.200</t>
    </r>
  </si>
  <si>
    <r>
      <rPr>
        <strike/>
        <sz val="9"/>
        <color rgb="FFFF0000"/>
        <rFont val="Calibri"/>
        <family val="2"/>
        <charset val="161"/>
      </rPr>
      <t>363.063</t>
    </r>
    <r>
      <rPr>
        <sz val="9"/>
        <color indexed="18"/>
        <rFont val="Calibri"/>
        <family val="2"/>
        <charset val="161"/>
      </rPr>
      <t xml:space="preserve">
</t>
    </r>
    <r>
      <rPr>
        <sz val="9"/>
        <color rgb="FF009900"/>
        <rFont val="Calibri"/>
        <family val="2"/>
        <charset val="161"/>
      </rPr>
      <t>885</t>
    </r>
  </si>
  <si>
    <r>
      <rPr>
        <strike/>
        <sz val="9"/>
        <color indexed="10"/>
        <rFont val="Calibri"/>
        <family val="2"/>
        <charset val="161"/>
      </rPr>
      <t>15.500.000</t>
    </r>
    <r>
      <rPr>
        <sz val="9"/>
        <color indexed="60"/>
        <rFont val="Calibri"/>
        <family val="2"/>
        <charset val="161"/>
      </rPr>
      <t xml:space="preserve">
</t>
    </r>
    <r>
      <rPr>
        <sz val="9"/>
        <color indexed="17"/>
        <rFont val="Calibri"/>
        <family val="2"/>
        <charset val="161"/>
      </rPr>
      <t>21.000.000</t>
    </r>
  </si>
  <si>
    <r>
      <rPr>
        <strike/>
        <sz val="9"/>
        <color rgb="FFFF0000"/>
        <rFont val="Calibri"/>
        <family val="2"/>
        <charset val="161"/>
      </rPr>
      <t>700.000</t>
    </r>
    <r>
      <rPr>
        <sz val="9"/>
        <color rgb="FF0000CC"/>
        <rFont val="Calibri"/>
        <family val="2"/>
        <charset val="161"/>
      </rPr>
      <t xml:space="preserve">
</t>
    </r>
    <r>
      <rPr>
        <sz val="9"/>
        <color rgb="FF009900"/>
        <rFont val="Calibri"/>
        <family val="2"/>
        <charset val="161"/>
      </rPr>
      <t>1.900.000</t>
    </r>
  </si>
  <si>
    <r>
      <rPr>
        <strike/>
        <sz val="9"/>
        <color indexed="10"/>
        <rFont val="Calibri"/>
        <family val="2"/>
        <charset val="161"/>
      </rPr>
      <t>19.378.561</t>
    </r>
    <r>
      <rPr>
        <sz val="9"/>
        <color indexed="60"/>
        <rFont val="Calibri"/>
        <family val="2"/>
        <charset val="161"/>
      </rPr>
      <t xml:space="preserve">
</t>
    </r>
    <r>
      <rPr>
        <sz val="9"/>
        <color indexed="17"/>
        <rFont val="Calibri"/>
        <family val="2"/>
        <charset val="161"/>
      </rPr>
      <t>22.578.566</t>
    </r>
  </si>
  <si>
    <t xml:space="preserve">Σύμφωνα με τα στοιχεία της 3ης Υγειονομικής Περιφέρειας (3η ΥΠΕ) με το σύνολο των προβλεπόμενων δράσεων βελτίωσης - αναβάθμισης των υποδομών υγείας, αναβαθμίζεται το σύνολο των Νοσοκομείων και των Κέντρων Υγείας της Περιφέρειας. Επομένως ο πληθυσμός που καλύπτεται από βελτιωμένες υπηρεσίες υγείας αφορά τον πληθυσμό της Περιφέρειας (283.689). </t>
  </si>
  <si>
    <r>
      <rPr>
        <strike/>
        <sz val="9"/>
        <color rgb="FFFF0000"/>
        <rFont val="Calibri"/>
        <family val="2"/>
        <charset val="161"/>
      </rPr>
      <t>17</t>
    </r>
    <r>
      <rPr>
        <sz val="9"/>
        <color rgb="FF0000CC"/>
        <rFont val="Calibri"/>
        <family val="2"/>
        <charset val="161"/>
      </rPr>
      <t xml:space="preserve">
</t>
    </r>
    <r>
      <rPr>
        <sz val="9"/>
        <color rgb="FF009900"/>
        <rFont val="Calibri"/>
        <family val="2"/>
        <charset val="161"/>
      </rPr>
      <t>1</t>
    </r>
  </si>
  <si>
    <r>
      <rPr>
        <strike/>
        <sz val="9"/>
        <color indexed="10"/>
        <rFont val="Calibri"/>
        <family val="2"/>
        <charset val="161"/>
      </rPr>
      <t>5.000.000</t>
    </r>
    <r>
      <rPr>
        <sz val="9"/>
        <color indexed="60"/>
        <rFont val="Calibri"/>
        <family val="2"/>
        <charset val="161"/>
      </rPr>
      <t xml:space="preserve">
</t>
    </r>
    <r>
      <rPr>
        <sz val="9"/>
        <color indexed="17"/>
        <rFont val="Calibri"/>
        <family val="2"/>
        <charset val="161"/>
      </rPr>
      <t>5.300.000</t>
    </r>
  </si>
  <si>
    <r>
      <rPr>
        <strike/>
        <sz val="11"/>
        <color rgb="FFFF0000"/>
        <rFont val="Calibri"/>
        <family val="2"/>
        <charset val="161"/>
        <scheme val="minor"/>
      </rPr>
      <t>2</t>
    </r>
    <r>
      <rPr>
        <sz val="11"/>
        <color theme="1"/>
        <rFont val="Calibri"/>
        <family val="2"/>
        <charset val="161"/>
        <scheme val="minor"/>
      </rPr>
      <t xml:space="preserve">
</t>
    </r>
    <r>
      <rPr>
        <sz val="11"/>
        <color rgb="FF009900"/>
        <rFont val="Calibri"/>
        <family val="2"/>
        <charset val="161"/>
        <scheme val="minor"/>
      </rPr>
      <t>1</t>
    </r>
  </si>
  <si>
    <r>
      <rPr>
        <strike/>
        <sz val="11"/>
        <color rgb="FFFF0000"/>
        <rFont val="Calibri"/>
        <family val="2"/>
        <charset val="161"/>
        <scheme val="minor"/>
      </rPr>
      <t>3</t>
    </r>
    <r>
      <rPr>
        <sz val="11"/>
        <color theme="1"/>
        <rFont val="Calibri"/>
        <family val="2"/>
        <charset val="161"/>
        <scheme val="minor"/>
      </rPr>
      <t xml:space="preserve">
</t>
    </r>
    <r>
      <rPr>
        <sz val="11"/>
        <color rgb="FF009900"/>
        <rFont val="Calibri"/>
        <family val="2"/>
        <charset val="161"/>
        <scheme val="minor"/>
      </rPr>
      <t>1</t>
    </r>
  </si>
  <si>
    <r>
      <rPr>
        <strike/>
        <sz val="11"/>
        <color rgb="FFFF0000"/>
        <rFont val="Calibri"/>
        <family val="2"/>
        <charset val="161"/>
        <scheme val="minor"/>
      </rPr>
      <t>5</t>
    </r>
    <r>
      <rPr>
        <sz val="11"/>
        <color theme="1"/>
        <rFont val="Calibri"/>
        <family val="2"/>
        <charset val="161"/>
        <scheme val="minor"/>
      </rPr>
      <t xml:space="preserve">
</t>
    </r>
    <r>
      <rPr>
        <sz val="11"/>
        <color rgb="FF009900"/>
        <rFont val="Calibri"/>
        <family val="2"/>
        <charset val="161"/>
        <scheme val="minor"/>
      </rPr>
      <t>1</t>
    </r>
  </si>
  <si>
    <t>Σύμφωνα με την επεξεργασία των microdata των απογραφικών δελτίων των συμμετεχόντων για την περίοδο 2015-2020 για το δείκτη εκροών 10501 που ανέρχεται σε 8.901 συμμετέχοντες και το δείκτη αποτελεσμάτων που ανέρχεται σε 2.744 συμμετέχοντες με θετικά αποτελέσματα, προκύπτει ποσοστό 2.744/8.901=30,8%, οπότε η τιμή στόχου εκτιμάται σε ποσοστό 30,8% της τιμής του δείκτη εκροών 10501, δηλαδή σε 10.200*30,8%= 3.142 άτομα με αναλογία ανδρών - γυναικών περίπου 1% και 99% αντίστοιχα.</t>
  </si>
  <si>
    <t>Σύμφωνα με την επεξεργασία των microdata των απογραφικών δελτίων των συμμετεχόντων για την περίοδο 2015-2020 για το δείκτη εκροών 10501 που ανέρχεται σε 259 συμμετέχοντες και το δείκτη αποτελεσμάτων που ανέρχεται σε 104 συμμετέχοντες με θετικά αποτελέσματα, προκύπτει ποσοστό 104/259=40,2%, οπότε η τιμή στόχου εκτιμάται σε ποσοστό 40,2% της τιμής του δείκτη εκροών 10501, δηλαδή σε 300*40,2%= 121 άτομα με αναλογία ανδρών - γυναικών περίπου 5% και 95% αντίστοιχα.</t>
  </si>
  <si>
    <r>
      <rPr>
        <strike/>
        <sz val="9"/>
        <color indexed="10"/>
        <rFont val="Calibri"/>
        <family val="2"/>
        <charset val="161"/>
      </rPr>
      <t>960.624</t>
    </r>
    <r>
      <rPr>
        <sz val="9"/>
        <color indexed="60"/>
        <rFont val="Calibri"/>
        <family val="2"/>
        <charset val="161"/>
      </rPr>
      <t xml:space="preserve">
</t>
    </r>
    <r>
      <rPr>
        <sz val="9"/>
        <color indexed="17"/>
        <rFont val="Calibri"/>
        <family val="2"/>
        <charset val="161"/>
      </rPr>
      <t>800.624</t>
    </r>
  </si>
  <si>
    <r>
      <rPr>
        <strike/>
        <sz val="9"/>
        <color indexed="10"/>
        <rFont val="Calibri"/>
        <family val="2"/>
        <charset val="161"/>
      </rPr>
      <t>660.000</t>
    </r>
    <r>
      <rPr>
        <sz val="9"/>
        <color indexed="60"/>
        <rFont val="Calibri"/>
        <family val="2"/>
        <charset val="161"/>
      </rPr>
      <t xml:space="preserve">
</t>
    </r>
    <r>
      <rPr>
        <sz val="9"/>
        <color indexed="17"/>
        <rFont val="Calibri"/>
        <family val="2"/>
        <charset val="161"/>
      </rPr>
      <t>1.350.000</t>
    </r>
  </si>
  <si>
    <r>
      <rPr>
        <strike/>
        <sz val="9"/>
        <color indexed="10"/>
        <rFont val="Calibri"/>
        <family val="2"/>
        <charset val="161"/>
      </rPr>
      <t>630.000</t>
    </r>
    <r>
      <rPr>
        <sz val="9"/>
        <color indexed="60"/>
        <rFont val="Calibri"/>
        <family val="2"/>
        <charset val="161"/>
      </rPr>
      <t xml:space="preserve">
</t>
    </r>
    <r>
      <rPr>
        <sz val="9"/>
        <color indexed="17"/>
        <rFont val="Calibri"/>
        <family val="2"/>
        <charset val="161"/>
      </rPr>
      <t>900.000</t>
    </r>
  </si>
  <si>
    <r>
      <rPr>
        <strike/>
        <sz val="9"/>
        <color indexed="10"/>
        <rFont val="Calibri"/>
        <family val="2"/>
        <charset val="161"/>
      </rPr>
      <t>7.954.151</t>
    </r>
    <r>
      <rPr>
        <sz val="9"/>
        <color indexed="60"/>
        <rFont val="Calibri"/>
        <family val="2"/>
        <charset val="161"/>
      </rPr>
      <t xml:space="preserve">
</t>
    </r>
    <r>
      <rPr>
        <sz val="9"/>
        <color indexed="17"/>
        <rFont val="Calibri"/>
        <family val="2"/>
        <charset val="161"/>
      </rPr>
      <t>6.354.151</t>
    </r>
  </si>
  <si>
    <r>
      <rPr>
        <strike/>
        <sz val="9"/>
        <color rgb="FFFF0000"/>
        <rFont val="Calibri"/>
        <family val="2"/>
        <charset val="161"/>
      </rPr>
      <t>11.566.878</t>
    </r>
    <r>
      <rPr>
        <sz val="9"/>
        <color rgb="FF0000CC"/>
        <rFont val="Calibri"/>
        <family val="2"/>
        <charset val="161"/>
      </rPr>
      <t xml:space="preserve">
</t>
    </r>
    <r>
      <rPr>
        <sz val="9"/>
        <color rgb="FF009900"/>
        <rFont val="Calibri"/>
        <family val="2"/>
        <charset val="161"/>
      </rPr>
      <t>12.647.301</t>
    </r>
  </si>
  <si>
    <r>
      <rPr>
        <strike/>
        <sz val="9"/>
        <color rgb="FFFF0000"/>
        <rFont val="Calibri"/>
        <family val="2"/>
        <charset val="161"/>
      </rPr>
      <t>1.050.000</t>
    </r>
    <r>
      <rPr>
        <sz val="9"/>
        <color rgb="FF0000CC"/>
        <rFont val="Calibri"/>
        <family val="2"/>
        <charset val="161"/>
      </rPr>
      <t xml:space="preserve">
</t>
    </r>
    <r>
      <rPr>
        <sz val="9"/>
        <color rgb="FF009900"/>
        <rFont val="Calibri"/>
        <family val="2"/>
        <charset val="161"/>
      </rPr>
      <t>1.215.483</t>
    </r>
  </si>
  <si>
    <r>
      <rPr>
        <strike/>
        <sz val="9"/>
        <color indexed="10"/>
        <rFont val="Calibri"/>
        <family val="2"/>
        <charset val="161"/>
      </rPr>
      <t>921.000</t>
    </r>
    <r>
      <rPr>
        <sz val="9"/>
        <color indexed="60"/>
        <rFont val="Calibri"/>
        <family val="2"/>
        <charset val="161"/>
      </rPr>
      <t xml:space="preserve">
</t>
    </r>
    <r>
      <rPr>
        <sz val="9"/>
        <color indexed="17"/>
        <rFont val="Calibri"/>
        <family val="2"/>
        <charset val="161"/>
      </rPr>
      <t>1.050.000</t>
    </r>
  </si>
  <si>
    <t xml:space="preserve">Κατη-γορία Περιφέ-ρειας </t>
  </si>
  <si>
    <t>Με βάση τα στοιχεία υλοποίησης των ενταγμένων πράξεων ο συνολικός αριθμός των ωφελούμενων γυναικών μέχρι το 2020 ανέρχεται σε 695 άτομα ≈ 700 άτομα.</t>
  </si>
  <si>
    <r>
      <rPr>
        <strike/>
        <sz val="9"/>
        <color rgb="FFFF0000"/>
        <rFont val="Calibri"/>
        <family val="2"/>
        <charset val="161"/>
      </rPr>
      <t>550</t>
    </r>
    <r>
      <rPr>
        <sz val="9"/>
        <color indexed="12"/>
        <rFont val="Calibri"/>
        <family val="2"/>
        <charset val="161"/>
      </rPr>
      <t xml:space="preserve">
</t>
    </r>
    <r>
      <rPr>
        <sz val="9"/>
        <color rgb="FF009900"/>
        <rFont val="Calibri"/>
        <family val="2"/>
        <charset val="161"/>
      </rPr>
      <t>1.000</t>
    </r>
  </si>
  <si>
    <t xml:space="preserve">Η τιμή στόχου υπολογίζεται σύμφωνα με το διαθέσιμο προϋπολογισμό και τις κατευθύνσεις της Επιτελικής Δομής ΕΣΠΑ του Υπ. Υγείας, καθώς επίσης και με τα στοιχεία των ενταγμένων πράξεων. </t>
  </si>
  <si>
    <r>
      <rPr>
        <strike/>
        <sz val="9"/>
        <color rgb="FFFF0000"/>
        <rFont val="Calibri"/>
        <family val="2"/>
        <charset val="161"/>
      </rPr>
      <t>50</t>
    </r>
    <r>
      <rPr>
        <sz val="9"/>
        <color indexed="12"/>
        <rFont val="Calibri"/>
        <family val="2"/>
        <charset val="161"/>
      </rPr>
      <t xml:space="preserve">
</t>
    </r>
    <r>
      <rPr>
        <sz val="9"/>
        <color rgb="FF009900"/>
        <rFont val="Calibri"/>
        <family val="2"/>
        <charset val="161"/>
      </rPr>
      <t>450</t>
    </r>
  </si>
  <si>
    <r>
      <rPr>
        <strike/>
        <sz val="9"/>
        <color indexed="10"/>
        <rFont val="Calibri"/>
        <family val="2"/>
        <charset val="161"/>
      </rPr>
      <t>4.300.000</t>
    </r>
    <r>
      <rPr>
        <sz val="9"/>
        <color indexed="60"/>
        <rFont val="Calibri"/>
        <family val="2"/>
        <charset val="161"/>
      </rPr>
      <t xml:space="preserve">
</t>
    </r>
    <r>
      <rPr>
        <sz val="9"/>
        <color indexed="17"/>
        <rFont val="Calibri"/>
        <family val="2"/>
        <charset val="161"/>
      </rPr>
      <t>5.350.000</t>
    </r>
  </si>
  <si>
    <r>
      <rPr>
        <strike/>
        <sz val="9"/>
        <color rgb="FFFF0000"/>
        <rFont val="Calibri"/>
        <family val="2"/>
        <charset val="161"/>
      </rPr>
      <t>4.300.000</t>
    </r>
    <r>
      <rPr>
        <sz val="9"/>
        <color rgb="FF0000CC"/>
        <rFont val="Calibri"/>
        <family val="2"/>
        <charset val="161"/>
      </rPr>
      <t xml:space="preserve">
</t>
    </r>
    <r>
      <rPr>
        <sz val="9"/>
        <color rgb="FF009900"/>
        <rFont val="Calibri"/>
        <family val="2"/>
        <charset val="161"/>
      </rPr>
      <t>5.350.000</t>
    </r>
  </si>
  <si>
    <r>
      <t>Με βάση το διαθέσιμο προϋπολογισμό και σύμφωνα με τα στοιχεία υλοποίησης των ενταγμένων πράξεων από τα οποία προκύπτει μέσος ετήσιος αριθμός ωφελούμενων ίσος με 4.600 με αναλογία 2.400 ανδρών και 2.200 γυναικών ανά έτος, προκύπτει η τιμή στόχου για</t>
    </r>
    <r>
      <rPr>
        <strike/>
        <sz val="9"/>
        <color rgb="FFFF0000"/>
        <rFont val="Calibri"/>
        <family val="2"/>
        <charset val="161"/>
      </rPr>
      <t xml:space="preserve"> 7 </t>
    </r>
    <r>
      <rPr>
        <sz val="9"/>
        <color rgb="FF0000CC"/>
        <rFont val="Calibri"/>
        <family val="2"/>
        <charset val="161"/>
      </rPr>
      <t xml:space="preserve"> </t>
    </r>
    <r>
      <rPr>
        <sz val="9"/>
        <color rgb="FF009900"/>
        <rFont val="Calibri"/>
        <family val="2"/>
        <charset val="161"/>
      </rPr>
      <t xml:space="preserve">4  </t>
    </r>
    <r>
      <rPr>
        <sz val="9"/>
        <color rgb="FF0000CC"/>
        <rFont val="Calibri"/>
        <family val="2"/>
        <charset val="161"/>
      </rPr>
      <t xml:space="preserve">έτη: 
</t>
    </r>
    <r>
      <rPr>
        <strike/>
        <sz val="9"/>
        <color rgb="FFFF0000"/>
        <rFont val="Calibri"/>
        <family val="2"/>
        <charset val="161"/>
      </rPr>
      <t>4.600 χ 7 = 32.200 σύνολο ωφελούμενων</t>
    </r>
    <r>
      <rPr>
        <sz val="9"/>
        <color rgb="FF0000CC"/>
        <rFont val="Calibri"/>
        <family val="2"/>
        <charset val="161"/>
      </rPr>
      <t xml:space="preserve">  </t>
    </r>
    <r>
      <rPr>
        <sz val="9"/>
        <color rgb="FF009900"/>
        <rFont val="Calibri"/>
        <family val="2"/>
        <charset val="161"/>
      </rPr>
      <t>4.600 χ 4 = 18.400 Σύν. ωφελούμενων</t>
    </r>
    <r>
      <rPr>
        <sz val="9"/>
        <color rgb="FF0000CC"/>
        <rFont val="Calibri"/>
        <family val="2"/>
        <charset val="161"/>
      </rPr>
      <t xml:space="preserve">
</t>
    </r>
    <r>
      <rPr>
        <strike/>
        <sz val="9"/>
        <color rgb="FFFF0000"/>
        <rFont val="Calibri"/>
        <family val="2"/>
        <charset val="161"/>
      </rPr>
      <t>2.400 χ 7 = 16.800 άνδρες</t>
    </r>
    <r>
      <rPr>
        <sz val="9"/>
        <color rgb="FFFF0000"/>
        <rFont val="Calibri"/>
        <family val="2"/>
        <charset val="161"/>
      </rPr>
      <t xml:space="preserve">                            </t>
    </r>
    <r>
      <rPr>
        <sz val="9"/>
        <color rgb="FF009900"/>
        <rFont val="Calibri"/>
        <family val="2"/>
        <charset val="161"/>
      </rPr>
      <t>2.400 χ 4 = 9.600 άνδρες</t>
    </r>
    <r>
      <rPr>
        <sz val="9"/>
        <color rgb="FF0000CC"/>
        <rFont val="Calibri"/>
        <family val="2"/>
        <charset val="161"/>
      </rPr>
      <t xml:space="preserve">
</t>
    </r>
    <r>
      <rPr>
        <strike/>
        <sz val="9"/>
        <color rgb="FFFF0000"/>
        <rFont val="Calibri"/>
        <family val="2"/>
        <charset val="161"/>
      </rPr>
      <t>2.200 χ 7 = 15.400 γυναίκες</t>
    </r>
    <r>
      <rPr>
        <sz val="9"/>
        <color rgb="FF0000CC"/>
        <rFont val="Calibri"/>
        <family val="2"/>
        <charset val="161"/>
      </rPr>
      <t xml:space="preserve">                         </t>
    </r>
    <r>
      <rPr>
        <sz val="9"/>
        <color rgb="FF009900"/>
        <rFont val="Calibri"/>
        <family val="2"/>
        <charset val="161"/>
      </rPr>
      <t xml:space="preserve">2.200 χ 4 = 8.800 γυναίκες. </t>
    </r>
  </si>
  <si>
    <r>
      <rPr>
        <strike/>
        <sz val="9"/>
        <color indexed="10"/>
        <rFont val="Calibri"/>
        <family val="2"/>
        <charset val="161"/>
      </rPr>
      <t>32.200</t>
    </r>
    <r>
      <rPr>
        <sz val="9"/>
        <color indexed="12"/>
        <rFont val="Calibri"/>
        <family val="2"/>
        <charset val="161"/>
      </rPr>
      <t xml:space="preserve">
</t>
    </r>
    <r>
      <rPr>
        <sz val="9"/>
        <color indexed="17"/>
        <rFont val="Calibri"/>
        <family val="2"/>
        <charset val="161"/>
      </rPr>
      <t>18.400</t>
    </r>
  </si>
  <si>
    <r>
      <rPr>
        <strike/>
        <sz val="9"/>
        <color indexed="10"/>
        <rFont val="Calibri"/>
        <family val="2"/>
        <charset val="161"/>
      </rPr>
      <t>16.800</t>
    </r>
    <r>
      <rPr>
        <sz val="9"/>
        <color indexed="12"/>
        <rFont val="Calibri"/>
        <family val="2"/>
        <charset val="161"/>
      </rPr>
      <t xml:space="preserve">
</t>
    </r>
    <r>
      <rPr>
        <sz val="9"/>
        <color indexed="17"/>
        <rFont val="Calibri"/>
        <family val="2"/>
        <charset val="161"/>
      </rPr>
      <t>9.600</t>
    </r>
  </si>
  <si>
    <r>
      <rPr>
        <strike/>
        <sz val="9"/>
        <color indexed="10"/>
        <rFont val="Calibri"/>
        <family val="2"/>
        <charset val="161"/>
      </rPr>
      <t>15.400</t>
    </r>
    <r>
      <rPr>
        <sz val="9"/>
        <color indexed="12"/>
        <rFont val="Calibri"/>
        <family val="2"/>
        <charset val="161"/>
      </rPr>
      <t xml:space="preserve">
</t>
    </r>
    <r>
      <rPr>
        <sz val="9"/>
        <color indexed="17"/>
        <rFont val="Calibri"/>
        <family val="2"/>
        <charset val="161"/>
      </rPr>
      <t>8.800</t>
    </r>
  </si>
  <si>
    <r>
      <rPr>
        <strike/>
        <sz val="9"/>
        <color rgb="FFFF0000"/>
        <rFont val="Calibri"/>
        <family val="2"/>
        <charset val="161"/>
      </rPr>
      <t>51.050</t>
    </r>
    <r>
      <rPr>
        <sz val="9"/>
        <rFont val="Calibri"/>
        <family val="2"/>
        <charset val="161"/>
      </rPr>
      <t xml:space="preserve">
</t>
    </r>
    <r>
      <rPr>
        <sz val="9"/>
        <color rgb="FF009900"/>
        <rFont val="Calibri"/>
        <family val="2"/>
        <charset val="161"/>
      </rPr>
      <t>66.759</t>
    </r>
  </si>
  <si>
    <r>
      <rPr>
        <strike/>
        <sz val="9"/>
        <color indexed="10"/>
        <rFont val="Calibri"/>
        <family val="2"/>
        <charset val="161"/>
      </rPr>
      <t>30.000.000</t>
    </r>
    <r>
      <rPr>
        <sz val="9"/>
        <color indexed="60"/>
        <rFont val="Calibri"/>
        <family val="2"/>
        <charset val="161"/>
      </rPr>
      <t xml:space="preserve">
</t>
    </r>
    <r>
      <rPr>
        <sz val="9"/>
        <color indexed="17"/>
        <rFont val="Calibri"/>
        <family val="2"/>
        <charset val="161"/>
      </rPr>
      <t>34.000.000</t>
    </r>
  </si>
  <si>
    <r>
      <rPr>
        <strike/>
        <sz val="9"/>
        <color indexed="10"/>
        <rFont val="Calibri"/>
        <family val="2"/>
        <charset val="161"/>
      </rPr>
      <t>19.859.885</t>
    </r>
    <r>
      <rPr>
        <sz val="9"/>
        <color indexed="60"/>
        <rFont val="Calibri"/>
        <family val="2"/>
        <charset val="161"/>
      </rPr>
      <t xml:space="preserve">
</t>
    </r>
    <r>
      <rPr>
        <sz val="9"/>
        <color indexed="17"/>
        <rFont val="Calibri"/>
        <family val="2"/>
        <charset val="161"/>
      </rPr>
      <t>22.000.000</t>
    </r>
  </si>
  <si>
    <r>
      <rPr>
        <strike/>
        <sz val="9"/>
        <color rgb="FFFF0000"/>
        <rFont val="Calibri"/>
        <family val="2"/>
        <charset val="161"/>
      </rPr>
      <t>40</t>
    </r>
    <r>
      <rPr>
        <sz val="9"/>
        <color indexed="12"/>
        <rFont val="Calibri"/>
        <family val="2"/>
        <charset val="161"/>
      </rPr>
      <t xml:space="preserve">
</t>
    </r>
    <r>
      <rPr>
        <sz val="9"/>
        <color rgb="FF009900"/>
        <rFont val="Calibri"/>
        <family val="2"/>
        <charset val="161"/>
      </rPr>
      <t>49</t>
    </r>
  </si>
  <si>
    <r>
      <rPr>
        <strike/>
        <sz val="9"/>
        <color indexed="10"/>
        <rFont val="Calibri"/>
        <family val="2"/>
        <charset val="161"/>
      </rPr>
      <t>10.140.115</t>
    </r>
    <r>
      <rPr>
        <sz val="9"/>
        <color indexed="12"/>
        <rFont val="Calibri"/>
        <family val="2"/>
        <charset val="161"/>
      </rPr>
      <t xml:space="preserve">
</t>
    </r>
    <r>
      <rPr>
        <sz val="9"/>
        <color indexed="17"/>
        <rFont val="Calibri"/>
        <family val="2"/>
        <charset val="161"/>
      </rPr>
      <t>12.000.000</t>
    </r>
  </si>
  <si>
    <r>
      <t xml:space="preserve">Αποτελεί την εκτίμηση της ΕΥΔ ΕΠ/ΠΔΜ σε συνεργασία με τους φορείς εκπαίδευσης για το σύνολο των εκπαιδευόμενων από τις δράσεις βελτίωσης των υποδομών όλων των βαθμίδων.
</t>
    </r>
    <r>
      <rPr>
        <strike/>
        <sz val="9"/>
        <color rgb="FFFF0000"/>
        <rFont val="Calibri"/>
        <family val="2"/>
        <charset val="161"/>
      </rPr>
      <t>Προσχολική - Α'θμια: ~500 εκπαιδευόμενοι
Τριτοβάθμια: ~1500 εκπαιδευόμενοι</t>
    </r>
    <r>
      <rPr>
        <sz val="9"/>
        <color indexed="12"/>
        <rFont val="Calibri"/>
        <family val="2"/>
        <charset val="161"/>
      </rPr>
      <t xml:space="preserve">
</t>
    </r>
    <r>
      <rPr>
        <sz val="9"/>
        <color rgb="FF009900"/>
        <rFont val="Calibri"/>
        <family val="2"/>
        <charset val="161"/>
      </rPr>
      <t>Η τιμή στόχου προκύπτει σύμφωνα με τα στοιχεία των ενταγμένων έργων.</t>
    </r>
  </si>
  <si>
    <r>
      <rPr>
        <strike/>
        <sz val="9"/>
        <color rgb="FFFF0000"/>
        <rFont val="Calibri"/>
        <family val="2"/>
        <charset val="161"/>
      </rPr>
      <t xml:space="preserve">Με μέσο κόστος ανά ψηφιακή υπηρεσία ~ 350.000 € και με βάσει τις σχετικές ανάγκες για υπηρεσίες σε φορείς (17 φορείς αυτοδιοίκησης, 5 φορείς υγείας,  4 φορείς παιδείας κ.α.) προκύπτει ότι ο στόχος για το 2023 είναι: 
7.000.000 / 350.000 = 20 υπηρεσίες. </t>
    </r>
    <r>
      <rPr>
        <sz val="9"/>
        <color rgb="FF0000CC"/>
        <rFont val="Calibri"/>
        <family val="2"/>
        <charset val="161"/>
      </rPr>
      <t xml:space="preserve">
</t>
    </r>
    <r>
      <rPr>
        <sz val="9"/>
        <color rgb="FF009900"/>
        <rFont val="Calibri"/>
        <family val="2"/>
        <charset val="161"/>
      </rPr>
      <t xml:space="preserve">Με μέσο κόστος ανά ψηφιακή υπηρεσία ~ 30.000 € και σύμφωνα με τα στοιχεία των ενταγμένων πράξεων προκύπτει ο στόχος για το 2023: 
500.000 / 30.000 </t>
    </r>
    <r>
      <rPr>
        <sz val="9"/>
        <color rgb="FF009900"/>
        <rFont val="Symbol"/>
        <family val="1"/>
        <charset val="2"/>
      </rPr>
      <t>»</t>
    </r>
    <r>
      <rPr>
        <sz val="9"/>
        <color rgb="FF009900"/>
        <rFont val="Calibri"/>
        <family val="2"/>
        <charset val="161"/>
      </rPr>
      <t xml:space="preserve"> 17 ψηφιακές υπηρεσίες. </t>
    </r>
  </si>
  <si>
    <r>
      <t xml:space="preserve">Βάσει της διαθέσιμης δαπάνης και το μέσο κόστος δημόσιας δαπάνης 180.000 € ανά επιχείρηση για παρόμοιες παρεμβάσεις προκύπτει τιμή στόχου: 
3.700.000 / 180.000 = 20 επιχειρήσεις. 
</t>
    </r>
    <r>
      <rPr>
        <sz val="9"/>
        <color rgb="FF009900"/>
        <rFont val="Calibri"/>
        <family val="2"/>
        <charset val="161"/>
      </rPr>
      <t>3.300.000 / 180.000 18,3 ή 20 επιχειρήσεις</t>
    </r>
  </si>
  <si>
    <r>
      <rPr>
        <strike/>
        <sz val="9"/>
        <color rgb="FFFF0000"/>
        <rFont val="Calibri"/>
        <family val="2"/>
        <charset val="161"/>
      </rPr>
      <t>15</t>
    </r>
    <r>
      <rPr>
        <sz val="9"/>
        <color indexed="12"/>
        <rFont val="Calibri"/>
        <family val="2"/>
        <charset val="161"/>
      </rPr>
      <t xml:space="preserve">
</t>
    </r>
    <r>
      <rPr>
        <sz val="9"/>
        <color rgb="FF009900"/>
        <rFont val="Calibri"/>
        <family val="2"/>
        <charset val="161"/>
      </rPr>
      <t>0</t>
    </r>
  </si>
  <si>
    <r>
      <rPr>
        <strike/>
        <sz val="9"/>
        <color rgb="FF0000CC"/>
        <rFont val="Calibri"/>
        <family val="2"/>
        <charset val="161"/>
      </rPr>
      <t>800.000</t>
    </r>
    <r>
      <rPr>
        <sz val="9"/>
        <color rgb="FF0000CC"/>
        <rFont val="Calibri"/>
        <family val="2"/>
        <charset val="161"/>
      </rPr>
      <t xml:space="preserve">
</t>
    </r>
    <r>
      <rPr>
        <sz val="9"/>
        <color rgb="FF009900"/>
        <rFont val="Calibri"/>
        <family val="2"/>
        <charset val="161"/>
      </rPr>
      <t>0</t>
    </r>
  </si>
  <si>
    <r>
      <t xml:space="preserve">Για τον υπολογισμό του Δείκτη, χρησιμοποιήθηκε ο Mέσος Όρος του ποσού δέσμευσης ανά αίτηση στο Πληροφοριακό Σύστημα του Προγράμματος «Εξοικονόμηση Κατ’ Οίκον ΙΙ». Από την ανάλυση των στοιχείων του, προκύπτει ότι στο σύνολο της Επικράτειας ο μέσος όρος του ποσού δέσμευσης ανά αίτηση, ήτοι η αναλογούσα Δημόσια Δαπάνη ανά αίτηση, ανέρχεται σε 9.434,09€, χωρίς ιδιαίτερες διαφοροποιήσεις μεταξύ των Περιφερειών.
Συνεπώς, για διατιθέμενο Π/Υ Άμεσης Ενίσχυσης = 12.000.000 € και με το δεδομένο ότι εν τέλει ένα ποσοστό 80%* κατατάσσεται σε καλύτερη κατηγορία ενεργειακής απόδοσης, ο αριθμός των Νοικοκυριών με καλύτερη κατηγορία ενεργειακής κατανάλωσης ανέρχεται σε: 
12.000.000 € / 9.434,09 € = 1.272  νοικοκυριά
1.272 νοικοκυριά * 80% = 1.018  νοικοκυριά σε καλύτερη κατηγορία ενεργειακής απόδοσης.
</t>
    </r>
    <r>
      <rPr>
        <sz val="8"/>
        <color rgb="FF0000CC"/>
        <rFont val="Calibri"/>
        <family val="2"/>
        <charset val="161"/>
      </rPr>
      <t>*Σημειώνεται ότι το ανωτέρω ποσοστό 80% προκύπτει από:
- Τα στατιστικά στοιχεία του προηγούμενου Προγράμματος «Εξοικονόμηση Κατ’ Οίκον Ι», και τον αριθμό των ενταγμένων νοικοκυριών που καταταχτήκαν σε καλύτερη κατηγορία ενεργειακής απόδοσης και
- Το συνδυασμό των παρεμβάσεων και τον ενεργειακό στόχο του υφιστάμενου Προγράμματος «Εξοικονόμηση Κατ’ Οίκον ΙΙ».</t>
    </r>
  </si>
  <si>
    <r>
      <rPr>
        <strike/>
        <sz val="9"/>
        <color rgb="FFFF0000"/>
        <rFont val="Calibri"/>
        <family val="2"/>
        <charset val="161"/>
      </rPr>
      <t>5.040.000</t>
    </r>
    <r>
      <rPr>
        <sz val="9"/>
        <color indexed="12"/>
        <rFont val="Calibri"/>
        <family val="2"/>
        <charset val="161"/>
      </rPr>
      <t xml:space="preserve">
</t>
    </r>
    <r>
      <rPr>
        <sz val="9"/>
        <color rgb="FF009900"/>
        <rFont val="Calibri"/>
        <family val="2"/>
        <charset val="161"/>
      </rPr>
      <t>5.600.000</t>
    </r>
  </si>
  <si>
    <r>
      <t xml:space="preserve">Το μέσο μοναδιαίο κόστος ανά συνολική επιφάνεια δημοσίων κτιρίων που αναβαθμίζονται ενεργειακά είναι 500 €/m2, τιμή η οποία προκύπτει από το Εθνικό Σχέδιο Δράσης Ενεργειακής Απόδοσης (ΕΣΔΕΑ).
Το εμβαδόν της συνολικής επιφάνειας των κτιρίων που αναβαθμίζονται ενεργειακά ισούται με:
</t>
    </r>
    <r>
      <rPr>
        <strike/>
        <sz val="9"/>
        <color rgb="FFFF0000"/>
        <rFont val="Calibri"/>
        <family val="2"/>
        <charset val="161"/>
      </rPr>
      <t xml:space="preserve">13.976.280 / 500 =  28.000  m2. </t>
    </r>
    <r>
      <rPr>
        <sz val="9"/>
        <color rgb="FF0000CC"/>
        <rFont val="Calibri"/>
        <family val="2"/>
        <charset val="161"/>
      </rPr>
      <t xml:space="preserve">
</t>
    </r>
    <r>
      <rPr>
        <sz val="9"/>
        <color rgb="FF009900"/>
        <rFont val="Calibri"/>
        <family val="2"/>
        <charset val="161"/>
      </rPr>
      <t xml:space="preserve">15.496.280 / 500 </t>
    </r>
    <r>
      <rPr>
        <sz val="9"/>
        <color rgb="FF009900"/>
        <rFont val="Symbol"/>
        <family val="1"/>
        <charset val="2"/>
      </rPr>
      <t>»</t>
    </r>
    <r>
      <rPr>
        <sz val="9"/>
        <color rgb="FF009900"/>
        <rFont val="Calibri"/>
        <family val="2"/>
        <charset val="161"/>
      </rPr>
      <t xml:space="preserve"> 31.000 m2. </t>
    </r>
    <r>
      <rPr>
        <sz val="9"/>
        <color rgb="FF0000CC"/>
        <rFont val="Calibri"/>
        <family val="2"/>
        <charset val="161"/>
      </rPr>
      <t xml:space="preserve">
Δεδομένου ότι η σταθμισμένη εξοικονόμηση πρωτογενούς ενέργειας στα δημόσια κτίρια για την περίπτωση των Περιφερειακών Ε.Π. υπολογίζεται σύμφωνα με τον </t>
    </r>
    <r>
      <rPr>
        <b/>
        <sz val="9"/>
        <color rgb="FF0000CC"/>
        <rFont val="Calibri"/>
        <family val="2"/>
        <charset val="161"/>
      </rPr>
      <t>πίνακα Α</t>
    </r>
    <r>
      <rPr>
        <sz val="9"/>
        <color rgb="FF0000CC"/>
        <rFont val="Calibri"/>
        <family val="2"/>
        <charset val="161"/>
      </rPr>
      <t xml:space="preserve"> και ισούται με 180 kWh/(m2 x έτος), η τιμή του Δείκτη Εκροής CO32 ισούται με:</t>
    </r>
    <r>
      <rPr>
        <strike/>
        <sz val="9"/>
        <color rgb="FFFF0000"/>
        <rFont val="Calibri"/>
        <family val="2"/>
        <charset val="161"/>
      </rPr>
      <t xml:space="preserve">
 28.000  m2 x 180 kWh/(m2 x έτος)  = 5.040.000 kWh/έτος. </t>
    </r>
    <r>
      <rPr>
        <sz val="9"/>
        <color rgb="FF0000CC"/>
        <rFont val="Calibri"/>
        <family val="2"/>
        <charset val="161"/>
      </rPr>
      <t xml:space="preserve">
</t>
    </r>
    <r>
      <rPr>
        <sz val="9"/>
        <color rgb="FF009900"/>
        <rFont val="Calibri"/>
        <family val="2"/>
        <charset val="161"/>
      </rPr>
      <t xml:space="preserve"> 31.000 m2 x 180 kWh/(m2 x έτος) </t>
    </r>
    <r>
      <rPr>
        <sz val="9"/>
        <color rgb="FF009900"/>
        <rFont val="Symbol"/>
        <family val="1"/>
        <charset val="2"/>
      </rPr>
      <t>»</t>
    </r>
    <r>
      <rPr>
        <sz val="9"/>
        <color rgb="FF009900"/>
        <rFont val="Calibri"/>
        <family val="2"/>
        <charset val="161"/>
      </rPr>
      <t xml:space="preserve"> 5.600.000 kWh/έτος. </t>
    </r>
  </si>
  <si>
    <r>
      <rPr>
        <strike/>
        <sz val="9"/>
        <color rgb="FFFF0000"/>
        <rFont val="Calibri"/>
        <family val="2"/>
        <charset val="161"/>
      </rPr>
      <t>30</t>
    </r>
    <r>
      <rPr>
        <sz val="9"/>
        <color rgb="FF0000CC"/>
        <rFont val="Calibri"/>
        <family val="2"/>
        <charset val="161"/>
      </rPr>
      <t xml:space="preserve">
</t>
    </r>
    <r>
      <rPr>
        <sz val="9"/>
        <color rgb="FF009900"/>
        <rFont val="Calibri"/>
        <family val="2"/>
        <charset val="161"/>
      </rPr>
      <t>0</t>
    </r>
  </si>
  <si>
    <r>
      <rPr>
        <strike/>
        <sz val="9"/>
        <color rgb="FFFF0000"/>
        <rFont val="Calibri"/>
        <family val="2"/>
        <charset val="161"/>
      </rPr>
      <t>1.200.000</t>
    </r>
    <r>
      <rPr>
        <sz val="9"/>
        <color rgb="FF0000CC"/>
        <rFont val="Calibri"/>
        <family val="2"/>
        <charset val="161"/>
      </rPr>
      <t xml:space="preserve">
</t>
    </r>
    <r>
      <rPr>
        <sz val="9"/>
        <color rgb="FF009900"/>
        <rFont val="Calibri"/>
        <family val="2"/>
        <charset val="161"/>
      </rPr>
      <t>0</t>
    </r>
  </si>
  <si>
    <r>
      <t xml:space="preserve">Η τιμή στόχου υπολογίζεται με βάση τη διαθέσιμη δαπάνη και το μέσο κόστος ανά ωφελούμενο περίπου 2.300  €. 
</t>
    </r>
    <r>
      <rPr>
        <strike/>
        <sz val="9"/>
        <color rgb="FFFF0000"/>
        <rFont val="Calibri"/>
        <family val="2"/>
        <charset val="161"/>
      </rPr>
      <t xml:space="preserve">700.000 / 2.300 ≈ 300 άτομα. </t>
    </r>
    <r>
      <rPr>
        <sz val="9"/>
        <color rgb="FF0000CC"/>
        <rFont val="Calibri"/>
        <family val="2"/>
        <charset val="161"/>
      </rPr>
      <t xml:space="preserve">
</t>
    </r>
    <r>
      <rPr>
        <sz val="9"/>
        <color rgb="FF009900"/>
        <rFont val="Calibri"/>
        <family val="2"/>
        <charset val="161"/>
      </rPr>
      <t>1.900.000 / 2.300 ≈ 830 άτομα.</t>
    </r>
    <r>
      <rPr>
        <sz val="9"/>
        <color rgb="FF0000CC"/>
        <rFont val="Calibri"/>
        <family val="2"/>
        <charset val="161"/>
      </rPr>
      <t xml:space="preserve">
Η σχετική δράση με το δείκτη εγκρίθηκε με την υπ. αριθμ. πρωτ. 996/23-04-2018 απόφαση της Επιτροπής Παρακολούθησης με τη γραπτή διαδικασία </t>
    </r>
    <r>
      <rPr>
        <sz val="9"/>
        <color rgb="FF009900"/>
        <rFont val="Calibri"/>
        <family val="2"/>
        <charset val="161"/>
      </rPr>
      <t>και τροποποιήθηκε με την υπ. αριθμ. πρωτ. 366/04-02-2022 Απόφαση της Επιτροπής Παρακολούθησης.</t>
    </r>
    <r>
      <rPr>
        <sz val="9"/>
        <color rgb="FF0000CC"/>
        <rFont val="Calibri"/>
        <family val="2"/>
        <charset val="161"/>
      </rPr>
      <t xml:space="preserve"> </t>
    </r>
  </si>
  <si>
    <r>
      <rPr>
        <strike/>
        <sz val="9"/>
        <color rgb="FFFF0000"/>
        <rFont val="Calibri"/>
        <family val="2"/>
        <charset val="161"/>
      </rPr>
      <t>300</t>
    </r>
    <r>
      <rPr>
        <sz val="9"/>
        <color rgb="FF0000CC"/>
        <rFont val="Calibri"/>
        <family val="2"/>
        <charset val="161"/>
      </rPr>
      <t xml:space="preserve">
</t>
    </r>
    <r>
      <rPr>
        <sz val="9"/>
        <color rgb="FF009900"/>
        <rFont val="Calibri"/>
        <family val="2"/>
        <charset val="161"/>
      </rPr>
      <t>830</t>
    </r>
  </si>
  <si>
    <r>
      <rPr>
        <strike/>
        <sz val="9"/>
        <color rgb="FFFF0000"/>
        <rFont val="Calibri"/>
        <family val="2"/>
        <charset val="161"/>
      </rPr>
      <t>1.839.423</t>
    </r>
    <r>
      <rPr>
        <sz val="9"/>
        <color rgb="FF0000CC"/>
        <rFont val="Calibri"/>
        <family val="2"/>
        <charset val="161"/>
      </rPr>
      <t xml:space="preserve">
</t>
    </r>
    <r>
      <rPr>
        <sz val="9"/>
        <color rgb="FF009900"/>
        <rFont val="Calibri"/>
        <family val="2"/>
        <charset val="161"/>
      </rPr>
      <t>0</t>
    </r>
  </si>
  <si>
    <r>
      <rPr>
        <strike/>
        <sz val="9"/>
        <color rgb="FFFF0000"/>
        <rFont val="Calibri"/>
        <family val="2"/>
        <charset val="161"/>
      </rPr>
      <t>27</t>
    </r>
    <r>
      <rPr>
        <sz val="9"/>
        <color rgb="FF0000CC"/>
        <rFont val="Calibri"/>
        <family val="2"/>
        <charset val="161"/>
      </rPr>
      <t xml:space="preserve">
</t>
    </r>
    <r>
      <rPr>
        <sz val="9"/>
        <color rgb="FF009900"/>
        <rFont val="Calibri"/>
        <family val="2"/>
        <charset val="161"/>
      </rPr>
      <t>0</t>
    </r>
  </si>
  <si>
    <r>
      <rPr>
        <strike/>
        <sz val="9"/>
        <color rgb="FFFF0000"/>
        <rFont val="Calibri"/>
        <family val="2"/>
        <charset val="161"/>
      </rPr>
      <t>35</t>
    </r>
    <r>
      <rPr>
        <sz val="9"/>
        <color rgb="FF0000CC"/>
        <rFont val="Calibri"/>
        <family val="2"/>
        <charset val="161"/>
      </rPr>
      <t xml:space="preserve">
</t>
    </r>
    <r>
      <rPr>
        <sz val="9"/>
        <color rgb="FF009900"/>
        <rFont val="Calibri"/>
        <family val="2"/>
        <charset val="161"/>
      </rPr>
      <t>0</t>
    </r>
  </si>
  <si>
    <r>
      <rPr>
        <strike/>
        <sz val="9"/>
        <color rgb="FFFF0000"/>
        <rFont val="Calibri"/>
        <family val="2"/>
        <charset val="161"/>
      </rPr>
      <t>400.000</t>
    </r>
    <r>
      <rPr>
        <sz val="9"/>
        <color rgb="FF0000CC"/>
        <rFont val="Calibri"/>
        <family val="2"/>
        <charset val="161"/>
      </rPr>
      <t xml:space="preserve">
</t>
    </r>
    <r>
      <rPr>
        <sz val="9"/>
        <color rgb="FF009900"/>
        <rFont val="Calibri"/>
        <family val="2"/>
        <charset val="161"/>
      </rPr>
      <t>0</t>
    </r>
  </si>
  <si>
    <t xml:space="preserve">Με βάση το διαθέσιμο προϋπολογισμό για την παροχή κοινωνικών υπηρεσιών στο πλαίσιο της Επενδυτικής Προτεραιότητας (9iii), και με βάση τα στοιχεία των ενταγμένων πράξεων, η τιμή στόχου εκτιμάται σε 5 υποστηριζόμενες δομές. </t>
  </si>
  <si>
    <r>
      <rPr>
        <strike/>
        <sz val="9"/>
        <color rgb="FFFF0000"/>
        <rFont val="Calibri"/>
        <family val="2"/>
        <charset val="161"/>
      </rPr>
      <t>20</t>
    </r>
    <r>
      <rPr>
        <sz val="9"/>
        <color rgb="FF0000CC"/>
        <rFont val="Calibri"/>
        <family val="2"/>
        <charset val="161"/>
      </rPr>
      <t xml:space="preserve">
</t>
    </r>
    <r>
      <rPr>
        <sz val="9"/>
        <color rgb="FF009900"/>
        <rFont val="Calibri"/>
        <family val="2"/>
        <charset val="161"/>
      </rPr>
      <t>0</t>
    </r>
  </si>
  <si>
    <r>
      <rPr>
        <strike/>
        <sz val="9"/>
        <color rgb="FFFF0000"/>
        <rFont val="Calibri"/>
        <family val="2"/>
        <charset val="161"/>
      </rPr>
      <t>294.483</t>
    </r>
    <r>
      <rPr>
        <sz val="9"/>
        <color rgb="FF0000CC"/>
        <rFont val="Calibri"/>
        <family val="2"/>
        <charset val="161"/>
      </rPr>
      <t xml:space="preserve">
</t>
    </r>
    <r>
      <rPr>
        <sz val="9"/>
        <color rgb="FF009900"/>
        <rFont val="Calibri"/>
        <family val="2"/>
        <charset val="161"/>
      </rPr>
      <t>0</t>
    </r>
  </si>
  <si>
    <r>
      <t xml:space="preserve">Η τιμή στόχου υπολογίζεται σύμφωνα με τα στοιχεία της ενταγμένης πράξης ενίσχυσης των μονάδων υγείας για την αντιμετώπιση των επιπτώσεων της πανδημίας COVID-19. 
</t>
    </r>
    <r>
      <rPr>
        <sz val="9"/>
        <color rgb="FF009900"/>
        <rFont val="Calibri"/>
        <family val="2"/>
        <charset val="161"/>
      </rPr>
      <t>Η αύξηση του π/υ δεν επηρεάζει την τιμή στόχου, καθόσον αφορά αύξηση του π/υ λόγω παράτασης χρηματοδότησης των ίδιων δομών / φορέων.</t>
    </r>
  </si>
  <si>
    <t xml:space="preserve">Με βάση το διαθέσιμο προϋπολογισμό για την παροχή κοινωνικών υπηρεσιών στο πλαίσιο της Επενδυτικής Προτεραιότητας, και με βάση τα στοιχεία των ενταγμένων πράξεων, η τιμή στόχου ανέρχεται σε 19  υποστηριζόμενες δομές. 
Επιπλέον προστίθενται και 2 δομές στήριξης για την κοινωνική ένταξη των ρομά, σύμφωνα με το εθνικό σχέδιο δράσης κοινωνικής ένταξης των ρομά. </t>
  </si>
  <si>
    <r>
      <rPr>
        <strike/>
        <sz val="9"/>
        <color rgb="FFFF0000"/>
        <rFont val="Calibri"/>
        <family val="2"/>
        <charset val="161"/>
      </rPr>
      <t>152</t>
    </r>
    <r>
      <rPr>
        <sz val="9"/>
        <color rgb="FF0000CC"/>
        <rFont val="Calibri"/>
        <family val="2"/>
        <charset val="161"/>
      </rPr>
      <t xml:space="preserve">
</t>
    </r>
    <r>
      <rPr>
        <sz val="9"/>
        <color rgb="FF009900"/>
        <rFont val="Calibri"/>
        <family val="2"/>
        <charset val="161"/>
      </rPr>
      <t>0</t>
    </r>
  </si>
  <si>
    <r>
      <t xml:space="preserve">Η τιμή στόχου προκύπτει σύμφωνα με το στρατηγικό σχέδιο ανάπτυξης δικτύων διανομής φυσικού αερίου στην Περιφέρεια από τη ΔΕΔΑ ΑΕ για τους οικισμούς που καλύπτονται με δίκτυο φυσικού αερίου (Καστοριά, Άργος Ορεστικό, Μανιάκοι, Γρεβενά). 
Η δράση με το σχετικό δείκτη εγκρίθηκε με την υπ. αριθμ. πρωτ. 1550/15-05-2020 απόφαση της Επιτροπής Παρακολούθησης με τη γραπτή διαδικασία. 
</t>
    </r>
    <r>
      <rPr>
        <sz val="9"/>
        <color rgb="FF009900"/>
        <rFont val="Calibri"/>
        <family val="2"/>
        <charset val="161"/>
      </rPr>
      <t>Η τιμή στόχου μηδενίζεται, καθότι το σχετικό έργο χαρακτηρίστηκε ως τμηματοποιημένο (phasing) και θα ολοκληρωθεί στην ΠΠ 2021-2027.</t>
    </r>
  </si>
  <si>
    <r>
      <rPr>
        <strike/>
        <sz val="11"/>
        <color rgb="FFFF0000"/>
        <rFont val="Calibri"/>
        <family val="2"/>
        <charset val="161"/>
        <scheme val="minor"/>
      </rPr>
      <t>25</t>
    </r>
    <r>
      <rPr>
        <sz val="11"/>
        <color theme="1"/>
        <rFont val="Calibri"/>
        <family val="2"/>
        <charset val="161"/>
        <scheme val="minor"/>
      </rPr>
      <t xml:space="preserve">
</t>
    </r>
    <r>
      <rPr>
        <sz val="11"/>
        <color rgb="FF009900"/>
        <rFont val="Calibri"/>
        <family val="2"/>
        <charset val="161"/>
        <scheme val="minor"/>
      </rPr>
      <t>0</t>
    </r>
  </si>
  <si>
    <r>
      <rPr>
        <strike/>
        <sz val="11"/>
        <color rgb="FFFF0000"/>
        <rFont val="Calibri"/>
        <family val="2"/>
        <charset val="161"/>
        <scheme val="minor"/>
      </rPr>
      <t>5</t>
    </r>
    <r>
      <rPr>
        <sz val="11"/>
        <color theme="1"/>
        <rFont val="Calibri"/>
        <family val="2"/>
        <charset val="161"/>
        <scheme val="minor"/>
      </rPr>
      <t xml:space="preserve">
</t>
    </r>
    <r>
      <rPr>
        <sz val="11"/>
        <color rgb="FF009900"/>
        <rFont val="Calibri"/>
        <family val="2"/>
        <charset val="161"/>
        <scheme val="minor"/>
      </rPr>
      <t>0</t>
    </r>
  </si>
  <si>
    <r>
      <rPr>
        <strike/>
        <sz val="11"/>
        <color rgb="FFFF0000"/>
        <rFont val="Calibri"/>
        <family val="2"/>
        <charset val="161"/>
        <scheme val="minor"/>
      </rPr>
      <t>1</t>
    </r>
    <r>
      <rPr>
        <sz val="11"/>
        <color theme="1"/>
        <rFont val="Calibri"/>
        <family val="2"/>
        <charset val="161"/>
        <scheme val="minor"/>
      </rPr>
      <t xml:space="preserve">
</t>
    </r>
    <r>
      <rPr>
        <sz val="11"/>
        <color rgb="FF009900"/>
        <rFont val="Calibri"/>
        <family val="2"/>
        <charset val="161"/>
        <scheme val="minor"/>
      </rPr>
      <t>0</t>
    </r>
  </si>
  <si>
    <r>
      <t xml:space="preserve">Μέση ετήσια εξοικονόμηση ενέργειας = </t>
    </r>
    <r>
      <rPr>
        <sz val="9"/>
        <color indexed="17"/>
        <rFont val="Calibri"/>
        <family val="2"/>
        <charset val="161"/>
      </rPr>
      <t xml:space="preserve">5.600 </t>
    </r>
    <r>
      <rPr>
        <sz val="9"/>
        <color indexed="8"/>
        <rFont val="Calibri"/>
        <family val="2"/>
        <charset val="161"/>
      </rPr>
      <t>MWh/έτος</t>
    </r>
  </si>
  <si>
    <r>
      <rPr>
        <strike/>
        <sz val="9"/>
        <color rgb="FFFF0000"/>
        <rFont val="Calibri"/>
        <family val="2"/>
        <charset val="161"/>
      </rPr>
      <t>1.250</t>
    </r>
    <r>
      <rPr>
        <sz val="9"/>
        <color indexed="12"/>
        <rFont val="Calibri"/>
        <family val="2"/>
        <charset val="161"/>
      </rPr>
      <t xml:space="preserve">
</t>
    </r>
    <r>
      <rPr>
        <sz val="9"/>
        <color rgb="FF009900"/>
        <rFont val="Calibri"/>
        <family val="2"/>
        <charset val="161"/>
      </rPr>
      <t>1.400</t>
    </r>
  </si>
  <si>
    <r>
      <t xml:space="preserve">Για τον υπολογισμό του Δείκτη χρησιμοποιήθηκαν:
I. Οι συντελεστές εκπομπής CO2 για την περίπτωση της ηλεκτρικής ενέργειας και του πετρελαίου θέρμανσης, οι οποίοι ανέρχονται σε 0,606 tn CO2/MWh και 0,264 tn CO2/MWh αντίστοιχα.
II. Οι συντελεστές μετατροπής της τελικής ενέργειας σε πρωτογενή ενέργεια για την περίπτωση της ηλεκτρικής ενέργειας και του πετρελαίου θέρμανσης, οι οποίοι ανέρχονται σε 2,170 και 1,100 αντίστοιχα.
III. Η παραδοχή ότι η πλειοψηφία των παρεμβάσεων στα δημόσια κτίρια, αφορούν μέτρα για τη μείωση του θερμικού φορτίου, και αποδίδεται σε ποσοστό 80% στη θερμική ενέργεια (πετρέλαιο θέρμανσης) και σε ποσοστό 20% στην ηλεκτρική ενέργεια, στο σύνολο της εξοικονομούμενης πρωτογενούς ενέργειας.
Δεδομένου ότι η τιμή του Δείκτη Εκροής CO32 ισούται με
</t>
    </r>
    <r>
      <rPr>
        <strike/>
        <sz val="9"/>
        <color rgb="FFFF0000"/>
        <rFont val="Calibri"/>
        <family val="2"/>
        <charset val="161"/>
      </rPr>
      <t xml:space="preserve"> 5.040.000</t>
    </r>
    <r>
      <rPr>
        <sz val="9"/>
        <color rgb="FF0000CC"/>
        <rFont val="Calibri"/>
        <family val="2"/>
        <charset val="161"/>
      </rPr>
      <t xml:space="preserve">  </t>
    </r>
    <r>
      <rPr>
        <sz val="9"/>
        <color rgb="FF009900"/>
        <rFont val="Calibri"/>
        <family val="2"/>
        <charset val="161"/>
      </rPr>
      <t xml:space="preserve">5.600.000 </t>
    </r>
    <r>
      <rPr>
        <sz val="9"/>
        <color rgb="FF0000CC"/>
        <rFont val="Calibri"/>
        <family val="2"/>
        <charset val="161"/>
      </rPr>
      <t xml:space="preserve">kWh/έτος, η αντίστοιχη τιμή του Δείκτη CO34 ισούται με:
</t>
    </r>
    <r>
      <rPr>
        <strike/>
        <sz val="9"/>
        <color rgb="FFFF0000"/>
        <rFont val="Calibri"/>
        <family val="2"/>
        <charset val="161"/>
      </rPr>
      <t xml:space="preserve"> 5.040.000</t>
    </r>
    <r>
      <rPr>
        <sz val="9"/>
        <color rgb="FF0000CC"/>
        <rFont val="Calibri"/>
        <family val="2"/>
        <charset val="161"/>
      </rPr>
      <t xml:space="preserve">  </t>
    </r>
    <r>
      <rPr>
        <sz val="9"/>
        <color rgb="FF009900"/>
        <rFont val="Calibri"/>
        <family val="2"/>
        <charset val="161"/>
      </rPr>
      <t xml:space="preserve">5.600.000 </t>
    </r>
    <r>
      <rPr>
        <sz val="9"/>
        <color rgb="FF0000CC"/>
        <rFont val="Calibri"/>
        <family val="2"/>
        <charset val="161"/>
      </rPr>
      <t xml:space="preserve">kWh/έτος/1000) x 80%/1,100 x 0,264 tn CO2/MWh +  </t>
    </r>
    <r>
      <rPr>
        <strike/>
        <sz val="9"/>
        <color rgb="FFFF0000"/>
        <rFont val="Calibri"/>
        <family val="2"/>
        <charset val="161"/>
      </rPr>
      <t>5.040.000</t>
    </r>
    <r>
      <rPr>
        <sz val="9"/>
        <color rgb="FF0000CC"/>
        <rFont val="Calibri"/>
        <family val="2"/>
        <charset val="161"/>
      </rPr>
      <t xml:space="preserve">  </t>
    </r>
    <r>
      <rPr>
        <sz val="9"/>
        <color rgb="FF009900"/>
        <rFont val="Calibri"/>
        <family val="2"/>
        <charset val="161"/>
      </rPr>
      <t xml:space="preserve">5.600.000 </t>
    </r>
    <r>
      <rPr>
        <sz val="9"/>
        <color rgb="FF0000CC"/>
        <rFont val="Calibri"/>
        <family val="2"/>
        <charset val="161"/>
      </rPr>
      <t xml:space="preserve">kWh/έτος/1000) x 20%/2,170 x
0,606 tn CO2/MWh </t>
    </r>
    <r>
      <rPr>
        <sz val="9"/>
        <color rgb="FF0000CC"/>
        <rFont val="Symbol"/>
        <family val="1"/>
        <charset val="2"/>
      </rPr>
      <t>»</t>
    </r>
    <r>
      <rPr>
        <sz val="9"/>
        <color rgb="FF0000CC"/>
        <rFont val="Calibri"/>
        <family val="2"/>
        <charset val="161"/>
      </rPr>
      <t xml:space="preserve">  </t>
    </r>
    <r>
      <rPr>
        <strike/>
        <sz val="9"/>
        <color rgb="FFFF0000"/>
        <rFont val="Calibri"/>
        <family val="2"/>
        <charset val="161"/>
      </rPr>
      <t xml:space="preserve">1.250  </t>
    </r>
    <r>
      <rPr>
        <sz val="9"/>
        <color rgb="FF008000"/>
        <rFont val="Calibri"/>
        <family val="2"/>
        <charset val="161"/>
      </rPr>
      <t xml:space="preserve">1.400 </t>
    </r>
    <r>
      <rPr>
        <sz val="9"/>
        <color rgb="FF0000CC"/>
        <rFont val="Calibri"/>
        <family val="2"/>
        <charset val="161"/>
      </rPr>
      <t>tn CO2 / έτος (</t>
    </r>
    <r>
      <rPr>
        <b/>
        <sz val="9"/>
        <color rgb="FF0000CC"/>
        <rFont val="Calibri"/>
        <family val="2"/>
        <charset val="161"/>
      </rPr>
      <t>Πίνακας Β</t>
    </r>
    <r>
      <rPr>
        <sz val="9"/>
        <color rgb="FF0000CC"/>
        <rFont val="Calibri"/>
        <family val="2"/>
        <charset val="161"/>
      </rPr>
      <t>)</t>
    </r>
  </si>
  <si>
    <r>
      <rPr>
        <strike/>
        <sz val="9"/>
        <color rgb="FFFF0000"/>
        <rFont val="Calibri"/>
        <family val="2"/>
        <charset val="161"/>
      </rPr>
      <t>13,5%</t>
    </r>
    <r>
      <rPr>
        <sz val="9"/>
        <color rgb="FF0000CC"/>
        <rFont val="Calibri"/>
        <family val="2"/>
        <charset val="161"/>
      </rPr>
      <t xml:space="preserve">
</t>
    </r>
    <r>
      <rPr>
        <sz val="9"/>
        <color rgb="FF008000"/>
        <rFont val="Calibri"/>
        <family val="2"/>
        <charset val="161"/>
      </rPr>
      <t>0%</t>
    </r>
  </si>
  <si>
    <r>
      <t xml:space="preserve">Η τιμή στόχου υπολογίζεται με το πηλίκο της διαίρεσης του πληθυσμού που θα έχει τη δυνατότητα πρόσβασης σε δίκτυο φυσικού αερίου προς το συνολικό πληθυσμό της Περιφέρειας που ανέρχεται σε 283.689 κατοίκους (απογραφή 2011). 
Σύμφωνα με το στρατηγικό σχέδιο ανάπτυξης δικτύων διανομής φυσικού αερίου στην Περιφέρεια από τη ΔΕΔΑ ΑΕ, οι οικισμοί που καλύπτονται είναι (Καστοριά, Άργος Ορεστικό, Μανιάκοι, Γρεβενά) = 38.300 κάτοικοι.
Τιμή στόχου=  38.300 / 283.689 = 13,5 % του πληθυσμού της Περιφέρειας. 
Η αντικατάσταση του δείκτη αποτελέσματος εγκρίθηκε με την υπ. αριθμ. πρωτ. 1692/29-05-2020 απόφαση της Επιτροπής Παρακολούθησης με τη γραπτή διαδικασία.
</t>
    </r>
    <r>
      <rPr>
        <sz val="9"/>
        <color rgb="FF009900"/>
        <rFont val="Calibri"/>
        <family val="2"/>
        <charset val="161"/>
      </rPr>
      <t>Η τιμή στόχου μηδενίζεται, καθότι το σχετικό έργο χαρακτηρίστηκε ως τμηματοποιημένο (phasing) και θα ολοκληρωθεί στην ΠΠ 2021-2027.</t>
    </r>
  </si>
  <si>
    <r>
      <t>Με βάση το διαθέσιμο προϋπολογισμό για την εναρμόνιση στο πλαίσιο της Επενδυτικής Προτεραιότητας (9i), για τη στήριξη των δράσεων εναρμόνισης για 6  κύκλους και με βάση το μέσο αριθμό ατόμων που αποδεσμεύονται  από τη φροντίδα εξαρτώμενων ατόμων ανά ενταγμένη πράξη, που ανέρχεται περίπου σε 1.700 άτομα, η τιμή στόχου εκτιμάται σε 1.700χ6=10.200 συμμετέχοντες.  Με μέση ετήσια τιμή ανδρών περίπου 4 άτομα, το σύνολο των ανδρών ανέρχεται σε 6 χ 4 = 24 άτομα και των γυναικών το υπόλοιπο.</t>
    </r>
    <r>
      <rPr>
        <sz val="9"/>
        <color rgb="FF0000CC"/>
        <rFont val="Calibri"/>
        <family val="2"/>
        <charset val="161"/>
      </rPr>
      <t xml:space="preserve">
</t>
    </r>
    <r>
      <rPr>
        <b/>
        <sz val="12"/>
        <color indexed="10"/>
        <rFont val="Calibri"/>
        <family val="2"/>
        <charset val="161"/>
      </rPr>
      <t/>
    </r>
  </si>
  <si>
    <r>
      <t>Με βάση το διαθέσιμο προϋπολογισμό για την εναρμόνιση στο πλαίσιο της Επενδυτικής Προτεραιότητας (9iii), για τη στήριξη των δράσεων εναρμόνισης για 6 κύκλους και με βάση το μέσο αριθμό ατόμων που αποδεσμεύονται  από τη φροντίδα εξαρτώμενων ατόμων (ΑμεΑ) ανά ενταγμένη πράξη, που ανέρχεται σε 50 άτομα, η τιμή στόχου εκτιμάται σε 50 χ 6 = 300 άτομα.  
 Με μέση ετήσια τιμή ανδρών περίπου 3 άτομα, το σύνολο των ανδρών ανέρχεται σε 6 χ 3 = 18 άτομα και των γυναικών το υπόλοιπο.</t>
    </r>
    <r>
      <rPr>
        <sz val="9"/>
        <color rgb="FF009900"/>
        <rFont val="Calibri"/>
        <family val="2"/>
        <charset val="161"/>
      </rPr>
      <t/>
    </r>
  </si>
  <si>
    <t>05502: Αριθμός Υποστηριζόμενων Δομών</t>
  </si>
  <si>
    <t xml:space="preserve">Ως τιμή βάσης τίθεται 4, διότι στην προηγούμενη περίοδο υπήρχαν 4 δομές που παρείχαν διευρυμένες/βελτιωμένες υπηρεσίες. Η τιμή στόχου ταυτίζεται με την τιμή του δείκτη εκροών 0552, καθότι όλες οι δομές θα παρέχουν διευρυμένες και βελτιωμένες υπηρεσίες. </t>
  </si>
  <si>
    <r>
      <rPr>
        <strike/>
        <sz val="9"/>
        <color rgb="FFFF0000"/>
        <rFont val="Calibri"/>
        <family val="2"/>
        <charset val="161"/>
      </rPr>
      <t>9.074.513</t>
    </r>
    <r>
      <rPr>
        <sz val="9"/>
        <color rgb="FF0000CC"/>
        <rFont val="Calibri"/>
        <family val="2"/>
        <charset val="161"/>
      </rPr>
      <t xml:space="preserve">
</t>
    </r>
    <r>
      <rPr>
        <sz val="9"/>
        <color rgb="FF009900"/>
        <rFont val="Calibri"/>
        <family val="2"/>
        <charset val="161"/>
      </rPr>
      <t>230.000</t>
    </r>
  </si>
  <si>
    <r>
      <t xml:space="preserve">Πρόκειται γα τις επιχειρήσεις που θα ενισχυθούν στο πλαίσιο της θερμοκοιτίδας που θα δημιουργηθεί και θα λάβουν μη-οικονομική στήριξη μέσω της φιλοξενίας τους εντός της θερμοκοιτίδας, τουλάχιστον για τα δύο πρώτα χρόνια λειτουργίας τους.
Μέση ετήσιο κόστος: 30.000 € ανά επιχείρηση. 
Αριθμός επιχειρήσεων που θα στηριχθούν: 
800.000 / 60.000 ≈ 15 επιχειρήσεις.
</t>
    </r>
    <r>
      <rPr>
        <sz val="9"/>
        <color rgb="FF009900"/>
        <rFont val="Calibri"/>
        <family val="2"/>
        <charset val="161"/>
      </rPr>
      <t>Η τιμή στόχου μηδενίζεται διότι δεν θα υλοποιηθεί η σχετική δράση λόγω διάθεσης των πόρων για την ενίσχυση των επιχειρήσεων στο πλαίσιο αντιμετώπισης των επιπτώσεων της πανδημίας και λόγω διαγραφής και του σχετικού πεδίου παρέμβασης.</t>
    </r>
  </si>
  <si>
    <r>
      <rPr>
        <strike/>
        <sz val="9"/>
        <color rgb="FFFF0000"/>
        <rFont val="Calibri"/>
        <family val="2"/>
        <charset val="161"/>
      </rPr>
      <t>55.000</t>
    </r>
    <r>
      <rPr>
        <sz val="9"/>
        <rFont val="Calibri"/>
        <family val="2"/>
        <charset val="161"/>
      </rPr>
      <t xml:space="preserve">
</t>
    </r>
    <r>
      <rPr>
        <sz val="9"/>
        <color rgb="FF009900"/>
        <rFont val="Calibri"/>
        <family val="2"/>
        <charset val="161"/>
      </rPr>
      <t>70.500</t>
    </r>
  </si>
  <si>
    <r>
      <t xml:space="preserve">Επεξεργασία από την ΕΥΔ ΕΠ/ΠΔΜ των στοιχείων των φορέων εκπαίδευσης της Περιφέρειας. Αφορά το σύνολο των εκπαιδευόμενων σε όλες τις βαθμίδες εκπαίδευσης (προσχολική, Α'θμια, Β'θμια και Γ\θμια). 
Η εκτιμώμενη αύξηση αναμένεται κυρίως από τις δράσεις που αφορούν το Πανεπιστήμιο και το ΤΕΙ Δυτικής Μακεδονίας και προκύπτει από το σύνολο των δράσεων βελτίωσης των υποδομών εκπαίδευσης από το ΕΠ ΠΔΜ 2014-2020 και από άλλα προγράμματα. 
</t>
    </r>
    <r>
      <rPr>
        <sz val="9"/>
        <color rgb="FF009900"/>
        <rFont val="Calibri"/>
        <family val="2"/>
        <charset val="161"/>
      </rPr>
      <t>Η τιμή βάσης σε 66.759 εκπαιδευόμενοι, σύμφωνα με τα επίσημα στοιχεία της EUROSTAT για το 2024. 
Η τιμή στόχου σύμφωνα με την αρχική εκτίμηση της αύξησης κατά 3.950 εκπαιδευόμενους: 66.759 + 3.950 = 70.709 ή 70.500 εκπαιδευόμενοι.</t>
    </r>
  </si>
  <si>
    <r>
      <t xml:space="preserve">Η τιμή στόχου υπολογίζεται με βάση τη διαθέσιμη δαπάνη και το μέσο κόστος ανά ωφελούμενο περίπου 20.000 € για Νέοι Ελεύθεροι Επαγγελματίες (ΝΕΕ) και 1.200 € για Νέες Θέσεις Εργασίας (ΝΘΕ). 
Η σχετική δράση με το δείκτη εγκρίθηκε με την υπ. αριθμ. πρωτ. 3133/29-09-2020 απόφαση της Επιτροπής Παρακολούθησης με τη γραπτή διαδικασία. 
</t>
    </r>
    <r>
      <rPr>
        <sz val="9"/>
        <color rgb="FF009900"/>
        <rFont val="Calibri"/>
        <family val="2"/>
        <charset val="161"/>
      </rPr>
      <t xml:space="preserve">Η τιμή στόχου μηδενίζεται, καθόσον οι πόροι της δράσης διατέθηκαν για την κάλυψη των αυξημένων αναγκών της δράσης εναρμόνισης εντός της ίδιας Επενδυτικής Προτεραιότητας.  </t>
    </r>
  </si>
  <si>
    <r>
      <t xml:space="preserve">Η τιμή στόχου υπολογίζεται με βάση το διαθέσιμο ποσό και σύμφωνα με τη σχετική πρόταση της ΕΣΑΜΕΑ. 
Η σχετική δράση με το δείκτη εγκρίθηκε με την υπ. αριθμ. πρωτ. 77/11-01-2021 απόφαση της Επιτροπής Παρακολούθησης με τη γραπτή διαδικασία. 
</t>
    </r>
    <r>
      <rPr>
        <sz val="9"/>
        <color rgb="FF009900"/>
        <rFont val="Calibri"/>
        <family val="2"/>
        <charset val="161"/>
      </rPr>
      <t xml:space="preserve">Η τιμή στόχου μηδενίζεται λόγω μεταφοράς της σχετικής πράξης στην Προγραμματική Περίοδο 2021-2027.  </t>
    </r>
  </si>
  <si>
    <r>
      <t xml:space="preserve">Στη Δυτική Μακεδονία στο πλαίσο του ΕΣΠΑ 2007-2013 δημιουργήθηκαν 672 επιχειρήσεις από ανέργους μέσα από τα προγράμματα Νέων Ελευθέρων Επαγγελματιών του ΟΑΕΔ. Σύμφωνα με σχετική μελέτη ( École Polytechnique Fédérale de Lausanne - ΟΑΕΔ, 2014) η επιβίωση των επιχειρήσεων που δημιούργησαν άνεργοι μέσα από τα προγράμματα "Νέων Ελευθέρων Επαγγελματιών"  που χρηματοδοτήθηκαν στο πλαίσιο του ΕΣΠΑ 2007-2013 και υλοποιήθηκαν με δικαιούχο τον ΟΑΕΔ ανέρχεται σε ποσοστό 85,77%.  Στόχος μας είναι για την περίοδο 2014 - 2020 το ποσοστό αυτό να αυξηθεί σε 90%.  
Η τιμή στόχου του δείκτη εκκροών υπολογίζεται με βάση τη διαθέσιμη δαπάνη και με βάση το μοναδιαίο κόστος που προκύπτει από την υλοποίηση αντίστοιχων δράσεων. 
Κατά συνέπεια η τιμή βάσης του δείκτη αποτελέσματος υπολογίζεται 30*85,77%=25 σχέδια και η τιμή στόχος του δείκτη αποτελέσματος για το 2023 υπολογίζεται σε 30*90%=27 σχέδια. 
</t>
    </r>
    <r>
      <rPr>
        <sz val="8"/>
        <color rgb="FF009900"/>
        <rFont val="Calibri"/>
        <family val="2"/>
        <charset val="161"/>
      </rPr>
      <t>Η τιμή στόχου μηδενίζεται καθόσον οι πόροι της σχετικής δράσης διατέθηκαν για τις ενέργειες κατάρτισης και πιστοποίησης των ανέργων, σύμφωνα με την υπ. αριθμ. πρωτ. 366/04-02-2022 Απόφαση της Επιτροπής Παρακολούθησης.</t>
    </r>
  </si>
  <si>
    <r>
      <t xml:space="preserve">Η τιμή στόχου υπολογίζεται με βάση τη διαθέσιμη δαπάνη στο πλαίσιο της εν λόγω Επενδυτικής Προτεραιότητας  και με βάση το μοναδιαίο κόστος που προκύπτει από την υλοποίηση αντίστοιχων δράσεων. 
Το κόστος ανά σχέδιο υπολογίζεται σε περίπου  40.000 €, δηλαδή 1.200.000/40.000=30 σχέδια. 
</t>
    </r>
    <r>
      <rPr>
        <sz val="9"/>
        <color rgb="FF009900"/>
        <rFont val="Calibri"/>
        <family val="2"/>
        <charset val="161"/>
      </rPr>
      <t>Η τιμή στόχου μηδενίζεται καθόσον οι πόροι της σχετικής δράσης διατέθηκαν για τις ενέργειες κατάρτισης και πιστοποίησης των ανέργων, σύμφωνα με την υπ. αριθμ. πρωτ. 366/04-02-2022 Απόφαση της Επιτροπής Παρακολούθησης.</t>
    </r>
  </si>
  <si>
    <r>
      <t xml:space="preserve">Η τιμή στόχου υπολογίζεται με βάση τη διαθέσιμη δαπάνη και το μέσο κόστος ανά ωφελούμενο περίπου 20.000 € για Νέοι Ελεύθεροι Επαγγελματίες (ΝΕΕ) και 1.200 € για Νέες Θέσεις Εργασίας (ΝΘΕ). 
Η σχετική δράση με το δείκτη εγκρίθηκε με την υπ. αριθμ. πρωτ. 3133/29-09-2020 απόφαση της Επιτροπής Παρακολούθησης με τη γραπτή διαδικασία. 
</t>
    </r>
    <r>
      <rPr>
        <sz val="9"/>
        <color rgb="FF009900"/>
        <rFont val="Calibri"/>
        <family val="2"/>
        <charset val="161"/>
      </rPr>
      <t xml:space="preserve">Η τιμή στόχου μηδενίζεται καθόσον οι πόροι της δράσης διατέθηκαν για την κάλυψη των αυξημένων αναγκών της δράσης εναρμόνισης εντός της ίδιας Επενδυτικής Προτεραιότητας.  </t>
    </r>
  </si>
  <si>
    <r>
      <t xml:space="preserve">Η τιμή στόχου υπολογίζεται με βάση το διαθέσιμο ποσό και σύμφωνα με τη σχετική πρόταση της ΕΣΑΜΕΑ. 
Η σχετική δράση με το δείκτη εγκρίθηκε με την υπ. αριθμ. πρωτ. 77/11-01-2021 απόφαση της Επιτροπής Παρακολούθησης με τη γραπτή διαδικασία.
</t>
    </r>
    <r>
      <rPr>
        <sz val="9"/>
        <color rgb="FF009900"/>
        <rFont val="Calibri"/>
        <family val="2"/>
        <charset val="161"/>
      </rPr>
      <t xml:space="preserve">Η τιμή στόχου μηδενίζεται λόγω μεταφοράς της σχετικής πράξης στην Προγραμματική Περίοδο 2021-2027.  </t>
    </r>
    <r>
      <rPr>
        <sz val="9"/>
        <color rgb="FF0000CC"/>
        <rFont val="Calibri"/>
        <family val="2"/>
        <charset val="161"/>
      </rPr>
      <t xml:space="preserve"> </t>
    </r>
  </si>
  <si>
    <r>
      <t xml:space="preserve">Η τιμή στόχου υπολογίζεται με βάση τη διαθέσιμη δαπάνη και το μέσο κόστος ανά ωφελούμενο περίπου 2.300  €. 
</t>
    </r>
    <r>
      <rPr>
        <strike/>
        <sz val="9"/>
        <color rgb="FFFF0000"/>
        <rFont val="Calibri"/>
        <family val="2"/>
        <charset val="161"/>
      </rPr>
      <t>700.000 / 2.300 ≈ 300 άτομα</t>
    </r>
    <r>
      <rPr>
        <sz val="9"/>
        <color rgb="FF0000CC"/>
        <rFont val="Calibri"/>
        <family val="2"/>
        <charset val="161"/>
      </rPr>
      <t xml:space="preserve">. </t>
    </r>
    <r>
      <rPr>
        <sz val="9"/>
        <color rgb="FF009900"/>
        <rFont val="Calibri"/>
        <family val="2"/>
        <charset val="161"/>
      </rPr>
      <t xml:space="preserve">1.900.000 / 2.300 </t>
    </r>
    <r>
      <rPr>
        <sz val="9"/>
        <color rgb="FF009900"/>
        <rFont val="Symbol"/>
        <family val="1"/>
        <charset val="2"/>
      </rPr>
      <t>»</t>
    </r>
    <r>
      <rPr>
        <sz val="9"/>
        <color rgb="FF009900"/>
        <rFont val="Calibri"/>
        <family val="2"/>
        <charset val="161"/>
      </rPr>
      <t xml:space="preserve"> 830 άτομα</t>
    </r>
    <r>
      <rPr>
        <sz val="9"/>
        <color rgb="FF0000CC"/>
        <rFont val="Calibri"/>
        <family val="2"/>
        <charset val="161"/>
      </rPr>
      <t xml:space="preserve">.
Η σχετική δράση με το δείκτη εγκρίθηκε με την υπ. αριθμ. πρωτ. 996/23-04-2018 απόφαση της Επιτροπής Παρακολούθησης με τη γραπτή διαδικασία </t>
    </r>
    <r>
      <rPr>
        <sz val="9"/>
        <color rgb="FF009900"/>
        <rFont val="Calibri"/>
        <family val="2"/>
        <charset val="161"/>
      </rPr>
      <t>και τροποποιήθηκε με την υπ. αριθμ. πρωτ. 366/04-02-2022 Απόφαση της Επιτροπής Παρακολούθησης.</t>
    </r>
    <r>
      <rPr>
        <sz val="9"/>
        <color rgb="FF0000CC"/>
        <rFont val="Calibri"/>
        <family val="2"/>
        <charset val="161"/>
      </rPr>
      <t xml:space="preserve"> </t>
    </r>
  </si>
  <si>
    <r>
      <rPr>
        <strike/>
        <sz val="9"/>
        <color rgb="FFFF0000"/>
        <rFont val="Calibri"/>
        <family val="2"/>
        <charset val="161"/>
      </rPr>
      <t>2.000</t>
    </r>
    <r>
      <rPr>
        <sz val="9"/>
        <color indexed="12"/>
        <rFont val="Calibri"/>
        <family val="2"/>
        <charset val="161"/>
      </rPr>
      <t xml:space="preserve">
</t>
    </r>
    <r>
      <rPr>
        <sz val="9"/>
        <color rgb="FF009900"/>
        <rFont val="Calibri"/>
        <family val="2"/>
        <charset val="161"/>
      </rPr>
      <t>4.500</t>
    </r>
  </si>
  <si>
    <r>
      <rPr>
        <strike/>
        <sz val="9"/>
        <color indexed="10"/>
        <rFont val="Calibri"/>
        <family val="2"/>
        <charset val="161"/>
      </rPr>
      <t>18,0</t>
    </r>
    <r>
      <rPr>
        <sz val="9"/>
        <color indexed="12"/>
        <rFont val="Calibri"/>
        <family val="2"/>
        <charset val="161"/>
      </rPr>
      <t xml:space="preserve">
</t>
    </r>
    <r>
      <rPr>
        <sz val="9"/>
        <color indexed="17"/>
        <rFont val="Calibri"/>
        <family val="2"/>
        <charset val="161"/>
      </rPr>
      <t>7,6</t>
    </r>
  </si>
  <si>
    <r>
      <t xml:space="preserve">Λαμβάνοντας μέσο μοναδιαίο κόστος 900.000  € ανά km εκτιμούμε την τιμή του δείκτη, δηλαδή συνολικό μήκος ανακατασκευασμένων ή αναβαθμισμένων δρόμων = 15.500.000 / 900.000 ≈ 18  km. 
Η τιμή στόχου προβλέπται να καλυφθεί από τα ήδη ενταγμένα έργα και τα προγραμματιζόμενα να ενταχθούν και να υλοποιηθούν εντός της τρέχουσας προγραμματικής περιόδου. 
</t>
    </r>
    <r>
      <rPr>
        <sz val="9"/>
        <color rgb="FF009900"/>
        <rFont val="Calibri"/>
        <family val="2"/>
        <charset val="161"/>
      </rPr>
      <t xml:space="preserve">Η αύξηση του διαθέσιμου ποσού καλύπτει τις αυξημένες ανάγκες του τμηματοποιημένου έργου "Κατασκευή Επαρχιακής Οδού Καστοριάς -Πτολεμαΐδας Τμήμα ρέμα Κώτουρη όρια Νομού Κοζάνης με σήραγγα στην Κλεισούρα", όπου σημειώθηκε μικρότερη έκπτωση από την προβλεπόμενη. 
Η τιμή στόχου προσαρμόζεται σε 18 km -10,4 km (τιμή τμηματοποιημένου έργου) = 7,6 km, λόγω της τμηματοποίησης (phasing) του έργου «Κατασκευή Επαρχιακής Οδού Καστοριάς -Πτολεμαΐδας Τμήμα ρέμα Κώτουρη όρια Νομού Κοζάνης με σήραγγα στην Κλεισούρα» και ολοκλήρωσης στην ΠΠ 2021-2027. </t>
    </r>
  </si>
  <si>
    <t xml:space="preserve">https://www.statistics.gr/el/statistics/-/publication/SDT04/2021 </t>
  </si>
  <si>
    <t>Οδικά τροχαία ατυχήματα, βασικά χαρακτηριστικά (2007-2021)</t>
  </si>
  <si>
    <t>2020</t>
  </si>
  <si>
    <t>2021</t>
  </si>
  <si>
    <t>Αττική</t>
  </si>
  <si>
    <t>Ανατολική Μακεδονία &amp; Θράκη</t>
  </si>
  <si>
    <t>Κεντρική Μακεδονία</t>
  </si>
  <si>
    <t>Δυτική Μακεδονία</t>
  </si>
  <si>
    <t>Ήπειρος</t>
  </si>
  <si>
    <t>Θεσσαλία</t>
  </si>
  <si>
    <t xml:space="preserve">Ιόνιοι Νήσοι </t>
  </si>
  <si>
    <t>Δυτική Ελλάδα</t>
  </si>
  <si>
    <t>Στερεά Ελλάδα</t>
  </si>
  <si>
    <t>Πελοπόννησος</t>
  </si>
  <si>
    <t>Βόρειο Αιγαίο</t>
  </si>
  <si>
    <t>Νότιο Αιγαίο</t>
  </si>
  <si>
    <t>Κρήτη</t>
  </si>
  <si>
    <t>Μέση Μεταβολή</t>
  </si>
  <si>
    <t>Σύνολο Χώρας</t>
  </si>
  <si>
    <t>Εκτιμώμενες τμές Ατυχημάτων με Διορθωμένο Μέσο Ετήσιο Ρυθμό Μεταβολής -10%</t>
  </si>
  <si>
    <t>Αριθμός Ατυχημάτων ανά έτος</t>
  </si>
  <si>
    <t>Ατυχήματα ανά έτος</t>
  </si>
  <si>
    <t>ΕΛΣΤΑΤ, EUROSTAT</t>
  </si>
  <si>
    <t>Η τιμή βάσης προκύπτει από τα στοιχεία της ΕΛΣΤΑΤ για το 2013.
Η τιμη στόχου υπολογίζεται λαμβάνοντας υπόψη το διορθωμένο Μέσο Ετήσιο Ρυθμό Μεταβολής (ΜΕΡΜ) της μέιωσης των ατυχημάτων για την περίοδο 2013 – 2021 που ανέρχεται σε  -10%.
Στην εφαρμογή του ΜΕΡΜ για την προβολή του 2023, προκύπτει αριθμός ίσος με 45 ατυχήματα. (Πιν. 1 - Καρτέλα Ατυχ 7.2)</t>
  </si>
  <si>
    <t>Πίνακας 1: Αριθμός ατυχημάτων ανά έτος</t>
  </si>
  <si>
    <t>Τ2031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</si>
</sst>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dd/mm/yyyy;@"/>
    <numFmt numFmtId="165" formatCode="0.0"/>
    <numFmt numFmtId="166" formatCode="0.0%"/>
    <numFmt numFmtId="167" formatCode="#,##0.000"/>
    <numFmt numFmtId="168" formatCode="#,##0.0"/>
  </numFmts>
  <fonts count="107" x14ac:knownFonts="1">
    <font>
      <sz val="11"/>
      <color theme="1"/>
      <name val="Calibri"/>
      <family val="2"/>
      <charset val="161"/>
      <scheme val="minor"/>
    </font>
    <font>
      <sz val="11"/>
      <color indexed="8"/>
      <name val="Calibri"/>
      <family val="2"/>
      <charset val="161"/>
    </font>
    <font>
      <b/>
      <sz val="13"/>
      <color indexed="56"/>
      <name val="Calibri"/>
      <family val="2"/>
      <charset val="161"/>
    </font>
    <font>
      <b/>
      <sz val="11"/>
      <color indexed="56"/>
      <name val="Calibri"/>
      <family val="2"/>
      <charset val="161"/>
    </font>
    <font>
      <sz val="11"/>
      <color indexed="17"/>
      <name val="Calibri"/>
      <family val="2"/>
      <charset val="161"/>
    </font>
    <font>
      <sz val="11"/>
      <color indexed="20"/>
      <name val="Calibri"/>
      <family val="2"/>
      <charset val="161"/>
    </font>
    <font>
      <sz val="11"/>
      <color indexed="60"/>
      <name val="Calibri"/>
      <family val="2"/>
      <charset val="161"/>
    </font>
    <font>
      <sz val="11"/>
      <color indexed="62"/>
      <name val="Calibri"/>
      <family val="2"/>
      <charset val="161"/>
    </font>
    <font>
      <b/>
      <sz val="11"/>
      <color indexed="63"/>
      <name val="Calibri"/>
      <family val="2"/>
      <charset val="161"/>
    </font>
    <font>
      <b/>
      <sz val="11"/>
      <color indexed="52"/>
      <name val="Calibri"/>
      <family val="2"/>
      <charset val="161"/>
    </font>
    <font>
      <sz val="11"/>
      <color indexed="52"/>
      <name val="Calibri"/>
      <family val="2"/>
      <charset val="161"/>
    </font>
    <font>
      <b/>
      <sz val="11"/>
      <color indexed="9"/>
      <name val="Calibri"/>
      <family val="2"/>
      <charset val="161"/>
    </font>
    <font>
      <sz val="11"/>
      <color indexed="10"/>
      <name val="Calibri"/>
      <family val="2"/>
      <charset val="161"/>
    </font>
    <font>
      <i/>
      <sz val="11"/>
      <color indexed="23"/>
      <name val="Calibri"/>
      <family val="2"/>
      <charset val="161"/>
    </font>
    <font>
      <b/>
      <sz val="11"/>
      <color indexed="8"/>
      <name val="Calibri"/>
      <family val="2"/>
      <charset val="161"/>
    </font>
    <font>
      <sz val="11"/>
      <color indexed="9"/>
      <name val="Calibri"/>
      <family val="2"/>
      <charset val="161"/>
    </font>
    <font>
      <b/>
      <sz val="9"/>
      <color indexed="12"/>
      <name val="Calibri"/>
      <family val="2"/>
      <charset val="161"/>
    </font>
    <font>
      <sz val="11"/>
      <name val="Calibri"/>
      <family val="2"/>
      <charset val="161"/>
    </font>
    <font>
      <vertAlign val="superscript"/>
      <sz val="11"/>
      <name val="Calibri"/>
      <family val="2"/>
      <charset val="161"/>
    </font>
    <font>
      <sz val="10"/>
      <name val="Arial"/>
      <family val="2"/>
      <charset val="161"/>
    </font>
    <font>
      <sz val="8"/>
      <name val="Calibri"/>
      <family val="2"/>
      <charset val="161"/>
    </font>
    <font>
      <sz val="8"/>
      <name val="Arial"/>
      <family val="2"/>
      <charset val="161"/>
    </font>
    <font>
      <sz val="10"/>
      <name val="Arial"/>
      <family val="2"/>
      <charset val="161"/>
    </font>
    <font>
      <sz val="8"/>
      <color indexed="12"/>
      <name val="Calibri"/>
      <family val="2"/>
      <charset val="161"/>
    </font>
    <font>
      <b/>
      <sz val="15"/>
      <color indexed="54"/>
      <name val="Calibri"/>
      <family val="2"/>
      <charset val="161"/>
    </font>
    <font>
      <b/>
      <sz val="11"/>
      <color indexed="54"/>
      <name val="Calibri"/>
      <family val="2"/>
      <charset val="161"/>
    </font>
    <font>
      <sz val="10"/>
      <name val="Arial"/>
      <family val="2"/>
    </font>
    <font>
      <sz val="18"/>
      <color indexed="54"/>
      <name val="Calibri Light"/>
      <family val="2"/>
      <charset val="161"/>
    </font>
    <font>
      <sz val="9"/>
      <color indexed="8"/>
      <name val="Verdana"/>
      <family val="2"/>
      <charset val="161"/>
    </font>
    <font>
      <sz val="11"/>
      <color indexed="8"/>
      <name val="Calibri"/>
      <family val="2"/>
      <charset val="161"/>
    </font>
    <font>
      <b/>
      <sz val="11"/>
      <color indexed="8"/>
      <name val="Calibri"/>
      <family val="2"/>
      <charset val="161"/>
    </font>
    <font>
      <sz val="9"/>
      <color indexed="12"/>
      <name val="Calibri"/>
      <family val="2"/>
      <charset val="161"/>
    </font>
    <font>
      <b/>
      <sz val="11"/>
      <color indexed="8"/>
      <name val="Calibri"/>
      <family val="2"/>
      <charset val="161"/>
    </font>
    <font>
      <sz val="9"/>
      <color indexed="8"/>
      <name val="Verdana"/>
      <family val="2"/>
      <charset val="161"/>
    </font>
    <font>
      <b/>
      <sz val="12"/>
      <color indexed="8"/>
      <name val="Times New Roman"/>
      <family val="1"/>
      <charset val="161"/>
    </font>
    <font>
      <sz val="9"/>
      <color indexed="8"/>
      <name val="Calibri"/>
      <family val="2"/>
      <charset val="161"/>
    </font>
    <font>
      <sz val="8"/>
      <color indexed="8"/>
      <name val="Verdana"/>
      <family val="2"/>
      <charset val="161"/>
    </font>
    <font>
      <b/>
      <sz val="10"/>
      <color indexed="8"/>
      <name val="Calibri"/>
      <family val="2"/>
      <charset val="161"/>
    </font>
    <font>
      <vertAlign val="subscript"/>
      <sz val="9"/>
      <color indexed="12"/>
      <name val="Calibri"/>
      <family val="2"/>
      <charset val="161"/>
    </font>
    <font>
      <sz val="9"/>
      <name val="Verdana"/>
      <family val="2"/>
      <charset val="161"/>
    </font>
    <font>
      <sz val="9"/>
      <name val="Calibri"/>
      <family val="2"/>
      <charset val="161"/>
    </font>
    <font>
      <sz val="10"/>
      <color indexed="8"/>
      <name val="Calibri"/>
      <family val="2"/>
      <charset val="161"/>
    </font>
    <font>
      <sz val="9"/>
      <color indexed="60"/>
      <name val="Calibri"/>
      <family val="2"/>
      <charset val="161"/>
    </font>
    <font>
      <sz val="9"/>
      <color indexed="60"/>
      <name val="Verdana"/>
      <family val="2"/>
      <charset val="161"/>
    </font>
    <font>
      <b/>
      <sz val="11"/>
      <color indexed="8"/>
      <name val="Calibri"/>
      <family val="2"/>
      <charset val="161"/>
    </font>
    <font>
      <sz val="9"/>
      <color indexed="12"/>
      <name val="Calibri"/>
      <family val="2"/>
      <charset val="161"/>
    </font>
    <font>
      <sz val="9"/>
      <color indexed="60"/>
      <name val="Calibri"/>
      <family val="2"/>
      <charset val="161"/>
    </font>
    <font>
      <sz val="11"/>
      <color indexed="60"/>
      <name val="Calibri"/>
      <family val="2"/>
      <charset val="161"/>
    </font>
    <font>
      <sz val="10"/>
      <color indexed="8"/>
      <name val="Calibri"/>
      <family val="2"/>
      <charset val="161"/>
    </font>
    <font>
      <sz val="9"/>
      <color indexed="18"/>
      <name val="Calibri"/>
      <family val="2"/>
      <charset val="161"/>
    </font>
    <font>
      <sz val="9"/>
      <color indexed="12"/>
      <name val="Calibri"/>
      <family val="2"/>
      <charset val="161"/>
    </font>
    <font>
      <b/>
      <sz val="11"/>
      <color indexed="18"/>
      <name val="Calibri"/>
      <family val="2"/>
      <charset val="161"/>
    </font>
    <font>
      <sz val="9"/>
      <color indexed="60"/>
      <name val="Verdana"/>
      <family val="2"/>
      <charset val="161"/>
    </font>
    <font>
      <b/>
      <sz val="10"/>
      <name val="Arial"/>
      <family val="2"/>
      <charset val="161"/>
    </font>
    <font>
      <sz val="10"/>
      <color indexed="8"/>
      <name val="Arial"/>
      <family val="2"/>
      <charset val="161"/>
    </font>
    <font>
      <strike/>
      <sz val="9"/>
      <color indexed="10"/>
      <name val="Calibri"/>
      <family val="2"/>
      <charset val="161"/>
    </font>
    <font>
      <b/>
      <strike/>
      <sz val="9"/>
      <color indexed="12"/>
      <name val="Calibri"/>
      <family val="2"/>
      <charset val="161"/>
    </font>
    <font>
      <strike/>
      <sz val="9"/>
      <color indexed="12"/>
      <name val="Calibri"/>
      <family val="2"/>
      <charset val="161"/>
    </font>
    <font>
      <strike/>
      <sz val="9"/>
      <color indexed="60"/>
      <name val="Calibri"/>
      <family val="2"/>
      <charset val="161"/>
    </font>
    <font>
      <sz val="9"/>
      <color indexed="17"/>
      <name val="Calibri"/>
      <family val="2"/>
      <charset val="161"/>
    </font>
    <font>
      <strike/>
      <sz val="9"/>
      <color indexed="8"/>
      <name val="Calibri"/>
      <family val="2"/>
      <charset val="161"/>
    </font>
    <font>
      <strike/>
      <sz val="9"/>
      <color indexed="18"/>
      <name val="Calibri"/>
      <family val="2"/>
      <charset val="161"/>
    </font>
    <font>
      <sz val="11"/>
      <name val="Arial"/>
      <family val="2"/>
      <charset val="161"/>
    </font>
    <font>
      <b/>
      <sz val="12"/>
      <color indexed="10"/>
      <name val="Calibri"/>
      <family val="2"/>
      <charset val="161"/>
    </font>
    <font>
      <b/>
      <sz val="11"/>
      <color theme="1"/>
      <name val="Calibri"/>
      <family val="2"/>
      <charset val="161"/>
      <scheme val="minor"/>
    </font>
    <font>
      <u/>
      <sz val="11"/>
      <color theme="10"/>
      <name val="Calibri"/>
      <family val="2"/>
      <charset val="161"/>
    </font>
    <font>
      <b/>
      <sz val="8"/>
      <name val="Calibri"/>
      <family val="2"/>
      <charset val="161"/>
      <scheme val="minor"/>
    </font>
    <font>
      <sz val="8"/>
      <name val="Calibri"/>
      <family val="2"/>
      <charset val="161"/>
      <scheme val="minor"/>
    </font>
    <font>
      <sz val="9"/>
      <color theme="1"/>
      <name val="Calibri"/>
      <family val="2"/>
      <charset val="161"/>
      <scheme val="minor"/>
    </font>
    <font>
      <sz val="8"/>
      <color theme="1"/>
      <name val="Calibri"/>
      <family val="2"/>
      <charset val="161"/>
      <scheme val="minor"/>
    </font>
    <font>
      <b/>
      <sz val="10"/>
      <color theme="1"/>
      <name val="Calibri"/>
      <family val="2"/>
      <charset val="161"/>
      <scheme val="minor"/>
    </font>
    <font>
      <b/>
      <sz val="8"/>
      <color theme="1"/>
      <name val="Calibri"/>
      <family val="2"/>
      <charset val="161"/>
      <scheme val="minor"/>
    </font>
    <font>
      <sz val="10"/>
      <name val="Calibri"/>
      <family val="2"/>
      <charset val="161"/>
      <scheme val="minor"/>
    </font>
    <font>
      <sz val="10"/>
      <color theme="1"/>
      <name val="Calibri"/>
      <family val="2"/>
      <charset val="161"/>
      <scheme val="minor"/>
    </font>
    <font>
      <b/>
      <sz val="10"/>
      <name val="Calibri"/>
      <family val="2"/>
      <charset val="161"/>
      <scheme val="minor"/>
    </font>
    <font>
      <sz val="9"/>
      <color rgb="FF0000CC"/>
      <name val="Calibri"/>
      <family val="2"/>
      <charset val="161"/>
    </font>
    <font>
      <u/>
      <sz val="9"/>
      <color theme="10"/>
      <name val="Calibri"/>
      <family val="2"/>
      <charset val="161"/>
    </font>
    <font>
      <strike/>
      <sz val="11"/>
      <color theme="1"/>
      <name val="Calibri"/>
      <family val="2"/>
      <charset val="161"/>
      <scheme val="minor"/>
    </font>
    <font>
      <strike/>
      <sz val="9"/>
      <color rgb="FFFF0000"/>
      <name val="Calibri"/>
      <family val="2"/>
      <charset val="161"/>
    </font>
    <font>
      <sz val="9"/>
      <color rgb="FF009900"/>
      <name val="Calibri"/>
      <family val="2"/>
      <charset val="161"/>
    </font>
    <font>
      <b/>
      <sz val="9"/>
      <color rgb="FF009900"/>
      <name val="Calibri"/>
      <family val="2"/>
      <charset val="161"/>
    </font>
    <font>
      <sz val="11"/>
      <color rgb="FF009900"/>
      <name val="Calibri"/>
      <family val="2"/>
      <charset val="161"/>
      <scheme val="minor"/>
    </font>
    <font>
      <sz val="9"/>
      <color rgb="FF008000"/>
      <name val="Calibri"/>
      <family val="2"/>
      <charset val="161"/>
    </font>
    <font>
      <strike/>
      <sz val="9"/>
      <color rgb="FF0000CC"/>
      <name val="Calibri"/>
      <family val="2"/>
      <charset val="161"/>
    </font>
    <font>
      <sz val="9"/>
      <name val="Calibri"/>
      <family val="2"/>
      <charset val="161"/>
      <scheme val="minor"/>
    </font>
    <font>
      <sz val="9"/>
      <color rgb="FFFF0000"/>
      <name val="Calibri"/>
      <family val="2"/>
      <charset val="161"/>
      <scheme val="minor"/>
    </font>
    <font>
      <sz val="11"/>
      <color rgb="FF0000CC"/>
      <name val="Arial"/>
      <family val="2"/>
      <charset val="161"/>
    </font>
    <font>
      <b/>
      <sz val="9"/>
      <color rgb="FF0000CC"/>
      <name val="Calibri"/>
      <family val="2"/>
      <charset val="161"/>
      <scheme val="minor"/>
    </font>
    <font>
      <b/>
      <sz val="9"/>
      <color rgb="FFFF0000"/>
      <name val="Calibri"/>
      <family val="2"/>
      <charset val="161"/>
      <scheme val="minor"/>
    </font>
    <font>
      <sz val="9"/>
      <color rgb="FFFF0000"/>
      <name val="Calibri"/>
      <family val="2"/>
      <charset val="161"/>
    </font>
    <font>
      <b/>
      <sz val="9"/>
      <color rgb="FF0000CC"/>
      <name val="Calibri"/>
      <family val="2"/>
      <charset val="161"/>
    </font>
    <font>
      <sz val="9"/>
      <color rgb="FF0000CC"/>
      <name val="Symbol"/>
      <family val="1"/>
      <charset val="2"/>
    </font>
    <font>
      <sz val="8"/>
      <color rgb="FF0000CC"/>
      <name val="Calibri"/>
      <family val="2"/>
      <charset val="161"/>
    </font>
    <font>
      <sz val="11"/>
      <color rgb="FF0000CC"/>
      <name val="Calibri"/>
      <family val="2"/>
      <charset val="161"/>
      <scheme val="minor"/>
    </font>
    <font>
      <b/>
      <strike/>
      <sz val="9"/>
      <color rgb="FF0000CC"/>
      <name val="Calibri"/>
      <family val="2"/>
      <charset val="161"/>
    </font>
    <font>
      <strike/>
      <sz val="11"/>
      <color rgb="FF0000CC"/>
      <name val="Calibri"/>
      <family val="2"/>
      <charset val="161"/>
      <scheme val="minor"/>
    </font>
    <font>
      <strike/>
      <sz val="8"/>
      <color rgb="FF0000CC"/>
      <name val="Calibri"/>
      <family val="2"/>
      <charset val="161"/>
    </font>
    <font>
      <sz val="9"/>
      <color rgb="FF009900"/>
      <name val="Symbol"/>
      <family val="1"/>
      <charset val="2"/>
    </font>
    <font>
      <strike/>
      <sz val="11"/>
      <color rgb="FFFF0000"/>
      <name val="Calibri"/>
      <family val="2"/>
      <charset val="161"/>
      <scheme val="minor"/>
    </font>
    <font>
      <sz val="8"/>
      <color rgb="FF009900"/>
      <name val="Calibri"/>
      <family val="2"/>
      <charset val="161"/>
    </font>
    <font>
      <sz val="11"/>
      <color theme="1"/>
      <name val="Calibri"/>
      <family val="2"/>
      <charset val="161"/>
      <scheme val="minor"/>
    </font>
    <font>
      <u/>
      <sz val="8"/>
      <color rgb="FF0000FF"/>
      <name val="Calibri"/>
      <family val="2"/>
      <charset val="161"/>
      <scheme val="minor"/>
    </font>
    <font>
      <b/>
      <sz val="10"/>
      <color theme="0"/>
      <name val="Calibri"/>
      <family val="2"/>
      <charset val="161"/>
      <scheme val="minor"/>
    </font>
    <font>
      <b/>
      <sz val="10"/>
      <color rgb="FF000000"/>
      <name val="Calibri"/>
      <family val="2"/>
      <charset val="161"/>
      <scheme val="minor"/>
    </font>
    <font>
      <sz val="10"/>
      <color rgb="FF000000"/>
      <name val="Calibri"/>
      <family val="2"/>
      <charset val="161"/>
      <scheme val="minor"/>
    </font>
    <font>
      <u/>
      <sz val="11"/>
      <color rgb="FF0000FF"/>
      <name val="Calibri"/>
      <family val="2"/>
      <charset val="161"/>
      <scheme val="minor"/>
    </font>
    <font>
      <sz val="11"/>
      <color rgb="FF008000"/>
      <name val="Calibri"/>
      <family val="2"/>
      <charset val="161"/>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7"/>
        <bgColor indexed="64"/>
      </patternFill>
    </fill>
    <fill>
      <patternFill patternType="solid">
        <fgColor indexed="44"/>
        <bgColor indexed="64"/>
      </patternFill>
    </fill>
    <fill>
      <patternFill patternType="solid">
        <fgColor theme="8" tint="0.79998168889431442"/>
        <bgColor indexed="64"/>
      </patternFill>
    </fill>
    <fill>
      <patternFill patternType="solid">
        <fgColor rgb="FFFFB9BB"/>
        <bgColor indexed="64"/>
      </patternFill>
    </fill>
    <fill>
      <patternFill patternType="solid">
        <fgColor rgb="FFFFFFCC"/>
        <bgColor indexed="64"/>
      </patternFill>
    </fill>
    <fill>
      <patternFill patternType="solid">
        <fgColor rgb="FF4F81BD"/>
        <bgColor indexed="64"/>
      </patternFill>
    </fill>
    <fill>
      <patternFill patternType="solid">
        <fgColor rgb="FFC5D9F1"/>
        <bgColor indexed="64"/>
      </patternFill>
    </fill>
    <fill>
      <patternFill patternType="solid">
        <fgColor rgb="FFFFFFFF"/>
        <bgColor indexed="64"/>
      </patternFill>
    </fill>
    <fill>
      <patternFill patternType="solid">
        <fgColor theme="9" tint="0.79998168889431442"/>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rgb="FF959595"/>
      </left>
      <right style="thin">
        <color rgb="FF959595"/>
      </right>
      <top style="thin">
        <color rgb="FF959595"/>
      </top>
      <bottom style="thin">
        <color rgb="FF959595"/>
      </bottom>
      <diagonal/>
    </border>
  </borders>
  <cellStyleXfs count="5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5" fillId="3" borderId="0" applyNumberFormat="0" applyBorder="0" applyAlignment="0" applyProtection="0"/>
    <xf numFmtId="0" fontId="9" fillId="20" borderId="1" applyNumberFormat="0" applyAlignment="0" applyProtection="0"/>
    <xf numFmtId="0" fontId="11" fillId="21" borderId="2" applyNumberFormat="0" applyAlignment="0" applyProtection="0"/>
    <xf numFmtId="0" fontId="13" fillId="0" borderId="0" applyNumberFormat="0" applyFill="0" applyBorder="0" applyAlignment="0" applyProtection="0"/>
    <xf numFmtId="0" fontId="4" fillId="4" borderId="0" applyNumberFormat="0" applyBorder="0" applyAlignment="0" applyProtection="0"/>
    <xf numFmtId="0" fontId="24" fillId="0" borderId="3" applyNumberFormat="0" applyFill="0" applyAlignment="0" applyProtection="0"/>
    <xf numFmtId="0" fontId="2" fillId="0" borderId="4" applyNumberFormat="0" applyFill="0" applyAlignment="0" applyProtection="0"/>
    <xf numFmtId="0" fontId="25" fillId="0" borderId="5" applyNumberFormat="0" applyFill="0" applyAlignment="0" applyProtection="0"/>
    <xf numFmtId="0" fontId="3" fillId="0" borderId="0" applyNumberFormat="0" applyFill="0" applyBorder="0" applyAlignment="0" applyProtection="0"/>
    <xf numFmtId="0" fontId="7" fillId="7" borderId="1" applyNumberFormat="0" applyAlignment="0" applyProtection="0"/>
    <xf numFmtId="0" fontId="10" fillId="0" borderId="6" applyNumberFormat="0" applyFill="0" applyAlignment="0" applyProtection="0"/>
    <xf numFmtId="0" fontId="6" fillId="22" borderId="0" applyNumberFormat="0" applyBorder="0" applyAlignment="0" applyProtection="0"/>
    <xf numFmtId="0" fontId="26" fillId="0" borderId="0"/>
    <xf numFmtId="0" fontId="54" fillId="0" borderId="0"/>
    <xf numFmtId="0" fontId="1" fillId="23" borderId="7" applyNumberFormat="0" applyFont="0" applyAlignment="0" applyProtection="0"/>
    <xf numFmtId="0" fontId="8" fillId="20" borderId="8" applyNumberFormat="0" applyAlignment="0" applyProtection="0"/>
    <xf numFmtId="0" fontId="27" fillId="0" borderId="0" applyNumberFormat="0" applyFill="0" applyBorder="0" applyAlignment="0" applyProtection="0"/>
    <xf numFmtId="0" fontId="14" fillId="0" borderId="9" applyNumberFormat="0" applyFill="0" applyAlignment="0" applyProtection="0"/>
    <xf numFmtId="0" fontId="12" fillId="0" borderId="0" applyNumberFormat="0" applyFill="0" applyBorder="0" applyAlignment="0" applyProtection="0"/>
    <xf numFmtId="0" fontId="19" fillId="0" borderId="0"/>
    <xf numFmtId="0" fontId="19" fillId="0" borderId="0"/>
    <xf numFmtId="0" fontId="21" fillId="0" borderId="0"/>
    <xf numFmtId="0" fontId="22" fillId="0" borderId="0"/>
    <xf numFmtId="0" fontId="1" fillId="0" borderId="0"/>
    <xf numFmtId="0" fontId="19" fillId="0" borderId="0" applyNumberFormat="0" applyFont="0" applyFill="0" applyBorder="0" applyAlignment="0" applyProtection="0"/>
    <xf numFmtId="0" fontId="62" fillId="0" borderId="0"/>
    <xf numFmtId="9" fontId="29" fillId="0" borderId="0" applyFont="0" applyFill="0" applyBorder="0" applyAlignment="0" applyProtection="0"/>
    <xf numFmtId="0" fontId="65" fillId="0" borderId="0" applyNumberFormat="0" applyFill="0" applyBorder="0" applyAlignment="0" applyProtection="0">
      <alignment vertical="top"/>
      <protection locked="0"/>
    </xf>
    <xf numFmtId="0" fontId="101" fillId="0" borderId="0" applyNumberFormat="0" applyFill="0" applyBorder="0" applyAlignment="0" applyProtection="0"/>
    <xf numFmtId="9" fontId="100" fillId="0" borderId="0" applyFont="0" applyFill="0" applyBorder="0" applyAlignment="0" applyProtection="0"/>
  </cellStyleXfs>
  <cellXfs count="291">
    <xf numFmtId="0" fontId="0" fillId="0" borderId="0" xfId="0"/>
    <xf numFmtId="0" fontId="31" fillId="0" borderId="10" xfId="0" applyNumberFormat="1" applyFont="1" applyFill="1" applyBorder="1" applyAlignment="1">
      <alignment vertical="center" wrapText="1"/>
    </xf>
    <xf numFmtId="0" fontId="30" fillId="0" borderId="0" xfId="0" applyNumberFormat="1" applyFont="1" applyAlignment="1">
      <alignment horizontal="left" vertical="center"/>
    </xf>
    <xf numFmtId="0" fontId="32" fillId="0" borderId="0" xfId="0" applyNumberFormat="1" applyFont="1" applyAlignment="1">
      <alignment horizontal="left" vertical="center"/>
    </xf>
    <xf numFmtId="0" fontId="30" fillId="24" borderId="0" xfId="0" applyNumberFormat="1" applyFont="1" applyFill="1" applyAlignment="1">
      <alignment horizontal="center" vertical="center"/>
    </xf>
    <xf numFmtId="0" fontId="32" fillId="24" borderId="0" xfId="0" applyNumberFormat="1" applyFont="1" applyFill="1" applyAlignment="1">
      <alignment horizontal="center" vertical="center"/>
    </xf>
    <xf numFmtId="0" fontId="0" fillId="0" borderId="0" xfId="0" applyAlignment="1">
      <alignment vertical="center"/>
    </xf>
    <xf numFmtId="0" fontId="34" fillId="0" borderId="0" xfId="0" applyFont="1"/>
    <xf numFmtId="0" fontId="14" fillId="24" borderId="0" xfId="0" applyNumberFormat="1" applyFont="1" applyFill="1" applyAlignment="1">
      <alignment horizontal="center" vertical="center"/>
    </xf>
    <xf numFmtId="0" fontId="14" fillId="0" borderId="0" xfId="0" applyNumberFormat="1" applyFont="1" applyAlignment="1">
      <alignment horizontal="left" vertical="center"/>
    </xf>
    <xf numFmtId="0" fontId="0" fillId="0" borderId="0" xfId="0" applyNumberFormat="1" applyAlignment="1">
      <alignment vertical="center"/>
    </xf>
    <xf numFmtId="0" fontId="14" fillId="0" borderId="0" xfId="0" applyNumberFormat="1" applyFont="1" applyFill="1" applyAlignment="1">
      <alignment vertical="center"/>
    </xf>
    <xf numFmtId="0" fontId="0" fillId="0" borderId="0" xfId="0" applyNumberFormat="1" applyAlignment="1">
      <alignment horizontal="center" vertical="center"/>
    </xf>
    <xf numFmtId="0" fontId="28" fillId="0" borderId="10" xfId="0" applyNumberFormat="1" applyFont="1" applyFill="1" applyBorder="1" applyAlignment="1">
      <alignment horizontal="center" vertical="center" wrapText="1"/>
    </xf>
    <xf numFmtId="0" fontId="37" fillId="0" borderId="0" xfId="0" applyNumberFormat="1" applyFont="1" applyAlignment="1">
      <alignment horizontal="left" vertical="center"/>
    </xf>
    <xf numFmtId="0" fontId="28" fillId="0" borderId="11" xfId="0" applyNumberFormat="1" applyFont="1" applyFill="1" applyBorder="1" applyAlignment="1">
      <alignment horizontal="center" vertical="center" wrapText="1"/>
    </xf>
    <xf numFmtId="0" fontId="28" fillId="0" borderId="10" xfId="0" quotePrefix="1" applyNumberFormat="1" applyFont="1" applyFill="1" applyBorder="1" applyAlignment="1">
      <alignment horizontal="center" vertical="center" wrapText="1"/>
    </xf>
    <xf numFmtId="0" fontId="44" fillId="0" borderId="0" xfId="0" applyFont="1" applyAlignment="1">
      <alignment vertical="center"/>
    </xf>
    <xf numFmtId="3" fontId="31" fillId="0" borderId="10" xfId="0" applyNumberFormat="1" applyFont="1" applyFill="1" applyBorder="1" applyAlignment="1">
      <alignment horizontal="center" vertical="center" wrapText="1"/>
    </xf>
    <xf numFmtId="0" fontId="16" fillId="0" borderId="10" xfId="0" applyNumberFormat="1" applyFont="1" applyFill="1" applyBorder="1" applyAlignment="1">
      <alignment horizontal="center" vertical="center" wrapText="1"/>
    </xf>
    <xf numFmtId="0" fontId="31" fillId="0" borderId="10" xfId="0" applyNumberFormat="1" applyFont="1" applyFill="1" applyBorder="1" applyAlignment="1">
      <alignment horizontal="center" vertical="center" wrapText="1"/>
    </xf>
    <xf numFmtId="0" fontId="35" fillId="0" borderId="10" xfId="0" applyNumberFormat="1" applyFont="1" applyFill="1" applyBorder="1" applyAlignment="1">
      <alignment horizontal="center" vertical="center" wrapText="1"/>
    </xf>
    <xf numFmtId="0" fontId="35" fillId="0" borderId="10" xfId="0" applyNumberFormat="1" applyFont="1" applyFill="1" applyBorder="1" applyAlignment="1">
      <alignment horizontal="center" vertical="center"/>
    </xf>
    <xf numFmtId="0" fontId="0" fillId="0" borderId="0" xfId="0" applyFont="1" applyAlignment="1">
      <alignment vertical="center"/>
    </xf>
    <xf numFmtId="0" fontId="31" fillId="0" borderId="0" xfId="0" applyFont="1" applyAlignment="1">
      <alignment vertical="center"/>
    </xf>
    <xf numFmtId="0" fontId="47" fillId="0" borderId="11" xfId="0" applyFont="1" applyFill="1" applyBorder="1" applyAlignment="1">
      <alignment horizontal="center" vertical="center" wrapText="1"/>
    </xf>
    <xf numFmtId="0" fontId="48" fillId="0" borderId="0" xfId="0" applyFont="1"/>
    <xf numFmtId="164" fontId="51" fillId="0" borderId="10" xfId="0" applyNumberFormat="1" applyFont="1" applyBorder="1" applyAlignment="1">
      <alignment horizontal="center"/>
    </xf>
    <xf numFmtId="0" fontId="37" fillId="24" borderId="0" xfId="0" applyNumberFormat="1" applyFont="1" applyFill="1" applyAlignment="1">
      <alignment horizontal="center" vertical="center"/>
    </xf>
    <xf numFmtId="0" fontId="41" fillId="0" borderId="0" xfId="0" applyFont="1" applyAlignment="1">
      <alignment vertical="center"/>
    </xf>
    <xf numFmtId="0" fontId="6" fillId="0" borderId="11" xfId="0" applyFont="1" applyFill="1" applyBorder="1" applyAlignment="1">
      <alignment horizontal="center" vertical="center" wrapText="1"/>
    </xf>
    <xf numFmtId="3" fontId="0" fillId="0" borderId="0" xfId="0" applyNumberFormat="1" applyAlignment="1">
      <alignment vertical="center"/>
    </xf>
    <xf numFmtId="0" fontId="41" fillId="0" borderId="0" xfId="0" applyFont="1" applyAlignment="1">
      <alignment vertical="center" wrapText="1"/>
    </xf>
    <xf numFmtId="0" fontId="0" fillId="0" borderId="0" xfId="0" applyAlignment="1">
      <alignment vertical="center" wrapText="1"/>
    </xf>
    <xf numFmtId="0" fontId="0" fillId="0" borderId="0" xfId="0" applyAlignment="1">
      <alignment vertical="center"/>
    </xf>
    <xf numFmtId="0" fontId="0" fillId="0" borderId="0" xfId="0" applyAlignment="1">
      <alignment vertical="center"/>
    </xf>
    <xf numFmtId="3" fontId="42" fillId="0" borderId="10" xfId="0" applyNumberFormat="1" applyFont="1" applyFill="1" applyBorder="1" applyAlignment="1">
      <alignment horizontal="center" vertical="center" wrapText="1"/>
    </xf>
    <xf numFmtId="0" fontId="0" fillId="0" borderId="10" xfId="0" applyFill="1" applyBorder="1" applyAlignment="1">
      <alignment horizontal="center" vertical="center"/>
    </xf>
    <xf numFmtId="1" fontId="31" fillId="0" borderId="10" xfId="0" applyNumberFormat="1" applyFont="1" applyFill="1" applyBorder="1" applyAlignment="1">
      <alignment horizontal="center" vertical="center" wrapText="1"/>
    </xf>
    <xf numFmtId="0" fontId="42" fillId="0" borderId="10" xfId="0" applyNumberFormat="1" applyFont="1" applyFill="1" applyBorder="1" applyAlignment="1">
      <alignment horizontal="center" vertical="center" wrapText="1"/>
    </xf>
    <xf numFmtId="0" fontId="23" fillId="0" borderId="10" xfId="0" applyNumberFormat="1" applyFont="1" applyFill="1" applyBorder="1" applyAlignment="1">
      <alignment vertical="center" wrapText="1"/>
    </xf>
    <xf numFmtId="166" fontId="31" fillId="0" borderId="10" xfId="0" applyNumberFormat="1" applyFont="1" applyFill="1" applyBorder="1" applyAlignment="1">
      <alignment horizontal="center" vertical="center" wrapText="1"/>
    </xf>
    <xf numFmtId="0" fontId="42" fillId="0" borderId="10" xfId="0" quotePrefix="1" applyNumberFormat="1" applyFont="1" applyFill="1" applyBorder="1" applyAlignment="1">
      <alignment horizontal="center" vertical="center" wrapText="1"/>
    </xf>
    <xf numFmtId="10" fontId="31" fillId="0" borderId="10" xfId="0" applyNumberFormat="1" applyFont="1" applyFill="1" applyBorder="1" applyAlignment="1">
      <alignment horizontal="center" vertical="center" wrapText="1"/>
    </xf>
    <xf numFmtId="0" fontId="31" fillId="0" borderId="10" xfId="0" quotePrefix="1" applyNumberFormat="1" applyFont="1" applyFill="1" applyBorder="1" applyAlignment="1">
      <alignment horizontal="center" vertical="center" wrapText="1"/>
    </xf>
    <xf numFmtId="3" fontId="0" fillId="0" borderId="0" xfId="0" applyNumberFormat="1"/>
    <xf numFmtId="0" fontId="0" fillId="0" borderId="0" xfId="0" applyAlignment="1">
      <alignment vertical="center"/>
    </xf>
    <xf numFmtId="0" fontId="53" fillId="0" borderId="0" xfId="49" applyNumberFormat="1" applyFont="1" applyFill="1" applyBorder="1" applyAlignment="1">
      <alignment horizontal="center" vertical="center"/>
    </xf>
    <xf numFmtId="0" fontId="66" fillId="0" borderId="20" xfId="49" applyNumberFormat="1" applyFont="1" applyFill="1" applyBorder="1" applyAlignment="1">
      <alignment horizontal="center" vertical="center" wrapText="1"/>
    </xf>
    <xf numFmtId="0" fontId="67" fillId="0" borderId="20" xfId="49" applyNumberFormat="1" applyFont="1" applyFill="1" applyBorder="1" applyAlignment="1">
      <alignment horizontal="center" vertical="center" wrapText="1"/>
    </xf>
    <xf numFmtId="0" fontId="67" fillId="0" borderId="20" xfId="49" quotePrefix="1" applyNumberFormat="1" applyFont="1" applyFill="1" applyBorder="1" applyAlignment="1">
      <alignment horizontal="center" vertical="center" wrapText="1"/>
    </xf>
    <xf numFmtId="0" fontId="0" fillId="0" borderId="0" xfId="0" applyNumberFormat="1" applyBorder="1" applyAlignment="1">
      <alignment vertical="center"/>
    </xf>
    <xf numFmtId="0" fontId="0" fillId="0" borderId="0" xfId="0" applyNumberFormat="1" applyBorder="1" applyAlignment="1">
      <alignment horizontal="center" vertical="center"/>
    </xf>
    <xf numFmtId="0" fontId="64" fillId="0" borderId="0" xfId="0" applyNumberFormat="1" applyFont="1" applyBorder="1" applyAlignment="1">
      <alignment vertical="center"/>
    </xf>
    <xf numFmtId="0" fontId="67" fillId="0" borderId="0" xfId="49" applyNumberFormat="1" applyFont="1" applyFill="1" applyBorder="1" applyAlignment="1">
      <alignment horizontal="left" vertical="center"/>
    </xf>
    <xf numFmtId="0" fontId="19" fillId="0" borderId="0" xfId="49" applyNumberFormat="1" applyFont="1" applyFill="1" applyBorder="1" applyAlignment="1">
      <alignment horizontal="center" vertical="center"/>
    </xf>
    <xf numFmtId="165" fontId="19" fillId="0" borderId="0" xfId="49" applyNumberFormat="1" applyFont="1" applyFill="1" applyBorder="1" applyAlignment="1">
      <alignment horizontal="center" vertical="center"/>
    </xf>
    <xf numFmtId="10" fontId="67" fillId="0" borderId="20" xfId="49" applyNumberFormat="1" applyFont="1" applyFill="1" applyBorder="1" applyAlignment="1">
      <alignment horizontal="center" vertical="center"/>
    </xf>
    <xf numFmtId="4" fontId="67" fillId="0" borderId="20" xfId="49" applyNumberFormat="1" applyFont="1" applyFill="1" applyBorder="1" applyAlignment="1">
      <alignment horizontal="center" vertical="center"/>
    </xf>
    <xf numFmtId="9" fontId="67" fillId="0" borderId="20" xfId="49" applyNumberFormat="1" applyFont="1" applyFill="1" applyBorder="1" applyAlignment="1">
      <alignment horizontal="center" vertical="center"/>
    </xf>
    <xf numFmtId="9" fontId="0" fillId="0" borderId="0" xfId="0" applyNumberFormat="1" applyAlignment="1">
      <alignment vertical="center"/>
    </xf>
    <xf numFmtId="0" fontId="68" fillId="0" borderId="0" xfId="0" applyNumberFormat="1" applyFont="1" applyAlignment="1">
      <alignment horizontal="right" vertical="center"/>
    </xf>
    <xf numFmtId="0" fontId="0" fillId="0" borderId="20" xfId="0" applyNumberFormat="1" applyBorder="1" applyAlignment="1">
      <alignment vertical="center"/>
    </xf>
    <xf numFmtId="0" fontId="69" fillId="0" borderId="20" xfId="0" applyNumberFormat="1" applyFont="1" applyBorder="1" applyAlignment="1">
      <alignment horizontal="center" vertical="center" wrapText="1"/>
    </xf>
    <xf numFmtId="9" fontId="0" fillId="0" borderId="20" xfId="0" applyNumberFormat="1" applyBorder="1" applyAlignment="1">
      <alignment vertical="center"/>
    </xf>
    <xf numFmtId="3" fontId="0" fillId="0" borderId="20" xfId="0" applyNumberFormat="1" applyBorder="1" applyAlignment="1">
      <alignment vertical="center"/>
    </xf>
    <xf numFmtId="167" fontId="0" fillId="0" borderId="20" xfId="0" applyNumberFormat="1" applyBorder="1" applyAlignment="1">
      <alignment vertical="center"/>
    </xf>
    <xf numFmtId="4" fontId="0" fillId="0" borderId="20" xfId="0" applyNumberFormat="1" applyBorder="1" applyAlignment="1">
      <alignment vertical="center"/>
    </xf>
    <xf numFmtId="0" fontId="0" fillId="0" borderId="21" xfId="0" applyNumberFormat="1" applyBorder="1" applyAlignment="1">
      <alignment horizontal="center" vertical="center"/>
    </xf>
    <xf numFmtId="0" fontId="0" fillId="0" borderId="22" xfId="0" applyNumberFormat="1" applyBorder="1" applyAlignment="1">
      <alignment horizontal="center" vertical="center"/>
    </xf>
    <xf numFmtId="0" fontId="0" fillId="0" borderId="22" xfId="0" applyNumberFormat="1" applyBorder="1" applyAlignment="1">
      <alignment vertical="center"/>
    </xf>
    <xf numFmtId="0" fontId="0" fillId="0" borderId="23" xfId="0" applyNumberFormat="1" applyBorder="1" applyAlignment="1">
      <alignment vertical="center"/>
    </xf>
    <xf numFmtId="0" fontId="69" fillId="0" borderId="23" xfId="0" applyNumberFormat="1" applyFont="1" applyBorder="1" applyAlignment="1">
      <alignment horizontal="right" vertical="center"/>
    </xf>
    <xf numFmtId="0" fontId="64" fillId="0" borderId="0" xfId="0" applyNumberFormat="1" applyFont="1" applyAlignment="1">
      <alignment vertical="center"/>
    </xf>
    <xf numFmtId="0" fontId="67" fillId="0" borderId="20" xfId="49" applyNumberFormat="1" applyFont="1" applyFill="1" applyBorder="1" applyAlignment="1">
      <alignment horizontal="center" vertical="center"/>
    </xf>
    <xf numFmtId="0" fontId="70" fillId="26" borderId="20" xfId="0" applyNumberFormat="1" applyFont="1" applyFill="1" applyBorder="1" applyAlignment="1">
      <alignment vertical="center"/>
    </xf>
    <xf numFmtId="2" fontId="64" fillId="26" borderId="20" xfId="0" applyNumberFormat="1" applyFont="1" applyFill="1" applyBorder="1" applyAlignment="1">
      <alignment horizontal="center" vertical="center"/>
    </xf>
    <xf numFmtId="0" fontId="64" fillId="26" borderId="21" xfId="0" applyNumberFormat="1" applyFont="1" applyFill="1" applyBorder="1" applyAlignment="1">
      <alignment horizontal="center" vertical="center"/>
    </xf>
    <xf numFmtId="0" fontId="64" fillId="26" borderId="22" xfId="0" applyNumberFormat="1" applyFont="1" applyFill="1" applyBorder="1" applyAlignment="1">
      <alignment horizontal="center" vertical="center"/>
    </xf>
    <xf numFmtId="0" fontId="64" fillId="26" borderId="22" xfId="0" applyNumberFormat="1" applyFont="1" applyFill="1" applyBorder="1" applyAlignment="1">
      <alignment vertical="center"/>
    </xf>
    <xf numFmtId="0" fontId="71" fillId="26" borderId="23" xfId="0" applyNumberFormat="1" applyFont="1" applyFill="1" applyBorder="1" applyAlignment="1">
      <alignment horizontal="right" vertical="center"/>
    </xf>
    <xf numFmtId="3" fontId="68" fillId="0" borderId="0" xfId="0" applyNumberFormat="1" applyFont="1"/>
    <xf numFmtId="0" fontId="72" fillId="0" borderId="0" xfId="0" applyFont="1" applyBorder="1" applyAlignment="1">
      <alignment horizontal="left" vertical="center"/>
    </xf>
    <xf numFmtId="0" fontId="0" fillId="0" borderId="0" xfId="0" applyAlignment="1">
      <alignment horizontal="center" vertical="center"/>
    </xf>
    <xf numFmtId="0" fontId="0" fillId="0" borderId="0" xfId="0" applyBorder="1" applyAlignment="1">
      <alignment horizontal="left" vertical="center"/>
    </xf>
    <xf numFmtId="0" fontId="73" fillId="0" borderId="11" xfId="0" applyFont="1" applyBorder="1" applyAlignment="1">
      <alignment horizontal="center" vertical="center"/>
    </xf>
    <xf numFmtId="0" fontId="72" fillId="0" borderId="10" xfId="0" applyFont="1" applyBorder="1" applyAlignment="1">
      <alignment horizontal="left" vertical="center" wrapText="1"/>
    </xf>
    <xf numFmtId="3" fontId="74" fillId="0" borderId="10" xfId="0" applyNumberFormat="1" applyFont="1" applyBorder="1" applyAlignment="1">
      <alignment horizontal="right" vertical="center"/>
    </xf>
    <xf numFmtId="166" fontId="72" fillId="0" borderId="10" xfId="0" applyNumberFormat="1" applyFont="1" applyBorder="1" applyAlignment="1">
      <alignment horizontal="center" vertical="center"/>
    </xf>
    <xf numFmtId="0" fontId="72" fillId="26" borderId="10" xfId="0" applyFont="1" applyFill="1" applyBorder="1" applyAlignment="1">
      <alignment horizontal="left" vertical="center" wrapText="1"/>
    </xf>
    <xf numFmtId="3" fontId="74" fillId="26" borderId="10" xfId="0" applyNumberFormat="1" applyFont="1" applyFill="1" applyBorder="1" applyAlignment="1">
      <alignment horizontal="right" vertical="center"/>
    </xf>
    <xf numFmtId="166" fontId="72" fillId="26" borderId="10" xfId="0" applyNumberFormat="1" applyFont="1" applyFill="1" applyBorder="1" applyAlignment="1">
      <alignment horizontal="center" vertical="center"/>
    </xf>
    <xf numFmtId="0" fontId="35" fillId="0" borderId="0" xfId="0" applyFont="1"/>
    <xf numFmtId="0" fontId="0" fillId="0" borderId="10" xfId="0" applyNumberFormat="1" applyFill="1" applyBorder="1" applyAlignment="1">
      <alignment horizontal="center" vertical="center"/>
    </xf>
    <xf numFmtId="0" fontId="31" fillId="0" borderId="10" xfId="0" applyNumberFormat="1" applyFont="1" applyFill="1" applyBorder="1" applyAlignment="1">
      <alignment horizontal="left" vertical="center" wrapText="1"/>
    </xf>
    <xf numFmtId="3" fontId="45" fillId="0" borderId="10" xfId="0" applyNumberFormat="1" applyFont="1" applyFill="1" applyBorder="1" applyAlignment="1">
      <alignment horizontal="center" vertical="center" wrapText="1"/>
    </xf>
    <xf numFmtId="0" fontId="45" fillId="0" borderId="10" xfId="0" applyNumberFormat="1" applyFont="1" applyFill="1" applyBorder="1" applyAlignment="1">
      <alignment horizontal="center" vertical="center" wrapText="1"/>
    </xf>
    <xf numFmtId="3" fontId="46" fillId="0" borderId="10" xfId="0" applyNumberFormat="1" applyFont="1" applyFill="1" applyBorder="1" applyAlignment="1">
      <alignment horizontal="center" vertical="center" wrapText="1"/>
    </xf>
    <xf numFmtId="3" fontId="46" fillId="0" borderId="10" xfId="0" quotePrefix="1" applyNumberFormat="1" applyFont="1" applyFill="1" applyBorder="1" applyAlignment="1">
      <alignment horizontal="center" vertical="center" wrapText="1"/>
    </xf>
    <xf numFmtId="166" fontId="45" fillId="0" borderId="10" xfId="0" applyNumberFormat="1" applyFont="1" applyFill="1" applyBorder="1" applyAlignment="1">
      <alignment horizontal="center" vertical="center" wrapText="1"/>
    </xf>
    <xf numFmtId="0" fontId="45" fillId="0" borderId="10" xfId="51" applyNumberFormat="1" applyFont="1" applyFill="1" applyBorder="1" applyAlignment="1">
      <alignment horizontal="center" vertical="center" wrapText="1"/>
    </xf>
    <xf numFmtId="3" fontId="49" fillId="0" borderId="10" xfId="0" applyNumberFormat="1" applyFont="1" applyFill="1" applyBorder="1" applyAlignment="1">
      <alignment horizontal="center" vertical="center" wrapText="1"/>
    </xf>
    <xf numFmtId="166" fontId="49" fillId="0" borderId="10" xfId="0" applyNumberFormat="1" applyFont="1" applyFill="1" applyBorder="1" applyAlignment="1">
      <alignment horizontal="center" vertical="center" wrapText="1"/>
    </xf>
    <xf numFmtId="0" fontId="49" fillId="0" borderId="10" xfId="0" applyNumberFormat="1" applyFont="1" applyFill="1" applyBorder="1" applyAlignment="1">
      <alignment horizontal="center" vertical="center" wrapText="1"/>
    </xf>
    <xf numFmtId="9" fontId="50" fillId="0" borderId="10" xfId="0" applyNumberFormat="1" applyFont="1" applyFill="1" applyBorder="1" applyAlignment="1">
      <alignment horizontal="center" vertical="center" wrapText="1"/>
    </xf>
    <xf numFmtId="0" fontId="50" fillId="0" borderId="10" xfId="0" applyNumberFormat="1" applyFont="1" applyFill="1" applyBorder="1" applyAlignment="1">
      <alignment horizontal="center" vertical="center" wrapText="1"/>
    </xf>
    <xf numFmtId="10" fontId="45" fillId="0" borderId="10" xfId="0" applyNumberFormat="1" applyFont="1" applyFill="1" applyBorder="1" applyAlignment="1">
      <alignment horizontal="center" vertical="center" wrapText="1"/>
    </xf>
    <xf numFmtId="9" fontId="45" fillId="0" borderId="10" xfId="0" applyNumberFormat="1" applyFont="1" applyFill="1" applyBorder="1" applyAlignment="1">
      <alignment horizontal="center" vertical="center" wrapText="1"/>
    </xf>
    <xf numFmtId="3" fontId="75" fillId="0" borderId="10" xfId="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3" fontId="49" fillId="0" borderId="10" xfId="51" applyNumberFormat="1" applyFont="1" applyFill="1" applyBorder="1" applyAlignment="1">
      <alignment horizontal="center" vertical="center" wrapText="1"/>
    </xf>
    <xf numFmtId="0" fontId="76" fillId="0" borderId="10" xfId="52" applyNumberFormat="1" applyFont="1" applyFill="1" applyBorder="1" applyAlignment="1" applyProtection="1">
      <alignment horizontal="center" vertical="center" wrapText="1"/>
    </xf>
    <xf numFmtId="0" fontId="40" fillId="0" borderId="10" xfId="0" applyNumberFormat="1" applyFont="1" applyFill="1" applyBorder="1" applyAlignment="1">
      <alignment horizontal="center" vertical="center" wrapText="1"/>
    </xf>
    <xf numFmtId="0" fontId="0" fillId="0" borderId="24" xfId="0" applyBorder="1" applyAlignment="1">
      <alignment horizontal="center" vertical="center"/>
    </xf>
    <xf numFmtId="0" fontId="0" fillId="0" borderId="24" xfId="0" applyBorder="1" applyAlignment="1">
      <alignment vertical="center" wrapText="1"/>
    </xf>
    <xf numFmtId="0" fontId="17" fillId="0" borderId="11" xfId="0" applyFont="1" applyFill="1" applyBorder="1" applyAlignment="1">
      <alignment horizontal="center" vertical="center" wrapText="1"/>
    </xf>
    <xf numFmtId="0" fontId="75" fillId="0" borderId="10" xfId="0" applyNumberFormat="1" applyFont="1" applyFill="1" applyBorder="1" applyAlignment="1">
      <alignment horizontal="center" vertical="center" wrapText="1"/>
    </xf>
    <xf numFmtId="0" fontId="75" fillId="0" borderId="10" xfId="0" applyNumberFormat="1" applyFont="1" applyFill="1" applyBorder="1" applyAlignment="1">
      <alignment vertical="center" wrapText="1"/>
    </xf>
    <xf numFmtId="0" fontId="14" fillId="0" borderId="0" xfId="0" applyFont="1" applyAlignment="1">
      <alignment vertical="center"/>
    </xf>
    <xf numFmtId="0" fontId="28" fillId="0" borderId="20" xfId="0" applyNumberFormat="1" applyFont="1" applyFill="1" applyBorder="1" applyAlignment="1">
      <alignment horizontal="center" vertical="center" wrapText="1"/>
    </xf>
    <xf numFmtId="0" fontId="6" fillId="0" borderId="20" xfId="0" applyFont="1" applyFill="1" applyBorder="1" applyAlignment="1">
      <alignment horizontal="center" vertical="center" wrapText="1"/>
    </xf>
    <xf numFmtId="0" fontId="0" fillId="0" borderId="20" xfId="0" applyNumberFormat="1" applyBorder="1" applyAlignment="1">
      <alignment horizontal="center" vertical="center"/>
    </xf>
    <xf numFmtId="0" fontId="0" fillId="0" borderId="20" xfId="0" applyBorder="1" applyAlignment="1">
      <alignment horizontal="center" vertical="center"/>
    </xf>
    <xf numFmtId="0" fontId="0" fillId="0" borderId="20" xfId="0" applyBorder="1" applyAlignment="1">
      <alignment vertical="center" wrapText="1"/>
    </xf>
    <xf numFmtId="0" fontId="0" fillId="0" borderId="20" xfId="0" applyBorder="1" applyAlignment="1">
      <alignment vertical="center"/>
    </xf>
    <xf numFmtId="0" fontId="0" fillId="0" borderId="25" xfId="0" applyNumberFormat="1" applyBorder="1" applyAlignment="1">
      <alignment vertical="center"/>
    </xf>
    <xf numFmtId="0" fontId="0" fillId="0" borderId="20" xfId="0" applyBorder="1" applyAlignment="1">
      <alignment horizontal="center" vertical="center" wrapText="1"/>
    </xf>
    <xf numFmtId="0" fontId="0" fillId="0" borderId="21" xfId="0" applyNumberFormat="1" applyBorder="1" applyAlignment="1">
      <alignment vertical="center"/>
    </xf>
    <xf numFmtId="0" fontId="68" fillId="0" borderId="20" xfId="0" applyFont="1" applyBorder="1" applyAlignment="1">
      <alignment horizontal="center" vertical="center" wrapText="1"/>
    </xf>
    <xf numFmtId="0" fontId="0" fillId="0" borderId="26" xfId="0" applyNumberFormat="1" applyBorder="1" applyAlignment="1">
      <alignment vertical="center"/>
    </xf>
    <xf numFmtId="0" fontId="0" fillId="0" borderId="20" xfId="0" applyFont="1" applyFill="1" applyBorder="1" applyAlignment="1">
      <alignment horizontal="center" vertical="center" wrapText="1"/>
    </xf>
    <xf numFmtId="0" fontId="0" fillId="0" borderId="0" xfId="0" applyAlignment="1">
      <alignment vertical="center"/>
    </xf>
    <xf numFmtId="3" fontId="42" fillId="0" borderId="10" xfId="0" quotePrefix="1" applyNumberFormat="1" applyFont="1" applyFill="1" applyBorder="1" applyAlignment="1">
      <alignment horizontal="center" vertical="center" wrapText="1"/>
    </xf>
    <xf numFmtId="3" fontId="81" fillId="0" borderId="20" xfId="0" applyNumberFormat="1" applyFont="1" applyBorder="1" applyAlignment="1">
      <alignment vertical="center"/>
    </xf>
    <xf numFmtId="0" fontId="68" fillId="0" borderId="23" xfId="0" applyNumberFormat="1" applyFont="1" applyBorder="1" applyAlignment="1">
      <alignment horizontal="right" vertical="center"/>
    </xf>
    <xf numFmtId="0" fontId="0" fillId="0" borderId="0" xfId="0" applyNumberFormat="1" applyFont="1" applyAlignment="1">
      <alignment vertical="center"/>
    </xf>
    <xf numFmtId="0" fontId="62" fillId="0" borderId="0" xfId="50" applyNumberFormat="1" applyFont="1" applyFill="1" applyBorder="1" applyAlignment="1">
      <alignment vertical="center"/>
    </xf>
    <xf numFmtId="0" fontId="62" fillId="0" borderId="0" xfId="50" applyAlignment="1">
      <alignment vertical="center"/>
    </xf>
    <xf numFmtId="0" fontId="84" fillId="25" borderId="12" xfId="50" applyNumberFormat="1" applyFont="1" applyFill="1" applyBorder="1" applyAlignment="1">
      <alignment vertical="center"/>
    </xf>
    <xf numFmtId="168" fontId="84" fillId="0" borderId="12" xfId="50" applyNumberFormat="1" applyFont="1" applyFill="1" applyBorder="1" applyAlignment="1">
      <alignment vertical="center"/>
    </xf>
    <xf numFmtId="3" fontId="84" fillId="0" borderId="12" xfId="50" applyNumberFormat="1" applyFont="1" applyFill="1" applyBorder="1" applyAlignment="1">
      <alignment vertical="center"/>
    </xf>
    <xf numFmtId="4" fontId="84" fillId="0" borderId="12" xfId="50" applyNumberFormat="1" applyFont="1" applyFill="1" applyBorder="1" applyAlignment="1">
      <alignment vertical="center"/>
    </xf>
    <xf numFmtId="0" fontId="84" fillId="0" borderId="12" xfId="50" applyNumberFormat="1" applyFont="1" applyFill="1" applyBorder="1" applyAlignment="1">
      <alignment vertical="center"/>
    </xf>
    <xf numFmtId="0" fontId="19" fillId="25" borderId="12" xfId="50" applyNumberFormat="1" applyFont="1" applyFill="1" applyBorder="1" applyAlignment="1">
      <alignment vertical="center"/>
    </xf>
    <xf numFmtId="4" fontId="19" fillId="0" borderId="12" xfId="50" applyNumberFormat="1" applyFont="1" applyFill="1" applyBorder="1" applyAlignment="1">
      <alignment vertical="center"/>
    </xf>
    <xf numFmtId="168" fontId="19" fillId="0" borderId="12" xfId="50" applyNumberFormat="1" applyFont="1" applyFill="1" applyBorder="1" applyAlignment="1">
      <alignment vertical="center"/>
    </xf>
    <xf numFmtId="0" fontId="84" fillId="25" borderId="12" xfId="50" applyNumberFormat="1" applyFont="1" applyFill="1" applyBorder="1" applyAlignment="1">
      <alignment horizontal="center" vertical="center"/>
    </xf>
    <xf numFmtId="0" fontId="85" fillId="27" borderId="12" xfId="50" applyNumberFormat="1" applyFont="1" applyFill="1" applyBorder="1" applyAlignment="1">
      <alignment vertical="center"/>
    </xf>
    <xf numFmtId="0" fontId="62" fillId="0" borderId="0" xfId="50" applyFill="1" applyAlignment="1">
      <alignment vertical="center"/>
    </xf>
    <xf numFmtId="0" fontId="86" fillId="0" borderId="0" xfId="50" applyFont="1" applyAlignment="1">
      <alignment vertical="center"/>
    </xf>
    <xf numFmtId="3" fontId="31" fillId="28" borderId="10" xfId="0" applyNumberFormat="1" applyFont="1" applyFill="1" applyBorder="1" applyAlignment="1">
      <alignment horizontal="center" vertical="center" wrapText="1"/>
    </xf>
    <xf numFmtId="3" fontId="42" fillId="28" borderId="10" xfId="0" applyNumberFormat="1" applyFont="1" applyFill="1" applyBorder="1" applyAlignment="1">
      <alignment horizontal="center" vertical="center" wrapText="1"/>
    </xf>
    <xf numFmtId="0" fontId="31" fillId="28" borderId="10" xfId="0" applyNumberFormat="1" applyFont="1" applyFill="1" applyBorder="1" applyAlignment="1">
      <alignment vertical="center" wrapText="1"/>
    </xf>
    <xf numFmtId="4" fontId="87" fillId="27" borderId="12" xfId="50" applyNumberFormat="1" applyFont="1" applyFill="1" applyBorder="1" applyAlignment="1">
      <alignment vertical="center"/>
    </xf>
    <xf numFmtId="166" fontId="88" fillId="27" borderId="12" xfId="50" applyNumberFormat="1" applyFont="1" applyFill="1" applyBorder="1" applyAlignment="1">
      <alignment horizontal="center" vertical="center"/>
    </xf>
    <xf numFmtId="3" fontId="75" fillId="28" borderId="10" xfId="0" applyNumberFormat="1" applyFont="1" applyFill="1" applyBorder="1" applyAlignment="1">
      <alignment horizontal="center" vertical="center" wrapText="1"/>
    </xf>
    <xf numFmtId="0" fontId="75" fillId="28" borderId="10" xfId="0" applyNumberFormat="1" applyFont="1" applyFill="1" applyBorder="1" applyAlignment="1">
      <alignment vertical="center" wrapText="1"/>
    </xf>
    <xf numFmtId="0" fontId="31" fillId="28" borderId="10" xfId="0" applyNumberFormat="1" applyFont="1" applyFill="1" applyBorder="1" applyAlignment="1">
      <alignment horizontal="center" vertical="center" wrapText="1"/>
    </xf>
    <xf numFmtId="0" fontId="60" fillId="28" borderId="10" xfId="0" applyNumberFormat="1" applyFont="1" applyFill="1" applyBorder="1" applyAlignment="1">
      <alignment horizontal="center" vertical="center"/>
    </xf>
    <xf numFmtId="0" fontId="56" fillId="28" borderId="10" xfId="0" applyNumberFormat="1" applyFont="1" applyFill="1" applyBorder="1" applyAlignment="1">
      <alignment horizontal="center" vertical="center" wrapText="1"/>
    </xf>
    <xf numFmtId="0" fontId="57" fillId="28" borderId="10" xfId="0" applyNumberFormat="1" applyFont="1" applyFill="1" applyBorder="1" applyAlignment="1">
      <alignment horizontal="center" vertical="center" wrapText="1"/>
    </xf>
    <xf numFmtId="0" fontId="57" fillId="28" borderId="10" xfId="0" applyNumberFormat="1" applyFont="1" applyFill="1" applyBorder="1" applyAlignment="1">
      <alignment vertical="center" wrapText="1"/>
    </xf>
    <xf numFmtId="3" fontId="58" fillId="28" borderId="10" xfId="0" applyNumberFormat="1" applyFont="1" applyFill="1" applyBorder="1" applyAlignment="1">
      <alignment horizontal="center" vertical="center" wrapText="1"/>
    </xf>
    <xf numFmtId="0" fontId="83" fillId="28" borderId="10" xfId="0" applyNumberFormat="1" applyFont="1" applyFill="1" applyBorder="1" applyAlignment="1">
      <alignment vertical="center" wrapText="1"/>
    </xf>
    <xf numFmtId="0" fontId="90" fillId="0" borderId="10" xfId="0" applyNumberFormat="1" applyFont="1" applyFill="1" applyBorder="1" applyAlignment="1">
      <alignment horizontal="center" vertical="center" wrapText="1"/>
    </xf>
    <xf numFmtId="3" fontId="75" fillId="0" borderId="10" xfId="0" quotePrefix="1" applyNumberFormat="1" applyFont="1" applyFill="1" applyBorder="1" applyAlignment="1">
      <alignment horizontal="center" vertical="center" wrapText="1"/>
    </xf>
    <xf numFmtId="3" fontId="83" fillId="28" borderId="10" xfId="0" applyNumberFormat="1" applyFont="1" applyFill="1" applyBorder="1" applyAlignment="1">
      <alignment horizontal="center" vertical="center" wrapText="1"/>
    </xf>
    <xf numFmtId="0" fontId="75" fillId="0" borderId="10" xfId="0" applyNumberFormat="1" applyFont="1" applyFill="1" applyBorder="1" applyAlignment="1">
      <alignment horizontal="center" vertical="center"/>
    </xf>
    <xf numFmtId="0" fontId="79" fillId="28" borderId="10" xfId="0" applyNumberFormat="1" applyFont="1" applyFill="1" applyBorder="1" applyAlignment="1">
      <alignment horizontal="center" vertical="center"/>
    </xf>
    <xf numFmtId="0" fontId="80" fillId="28" borderId="10" xfId="0" applyNumberFormat="1" applyFont="1" applyFill="1" applyBorder="1" applyAlignment="1">
      <alignment horizontal="center" vertical="center" wrapText="1"/>
    </xf>
    <xf numFmtId="0" fontId="79" fillId="28" borderId="10" xfId="0" applyNumberFormat="1" applyFont="1" applyFill="1" applyBorder="1" applyAlignment="1">
      <alignment horizontal="center" vertical="center" wrapText="1"/>
    </xf>
    <xf numFmtId="0" fontId="79" fillId="28" borderId="10" xfId="0" applyNumberFormat="1" applyFont="1" applyFill="1" applyBorder="1" applyAlignment="1">
      <alignment vertical="center" wrapText="1"/>
    </xf>
    <xf numFmtId="3" fontId="79" fillId="28" borderId="10" xfId="0" applyNumberFormat="1" applyFont="1" applyFill="1" applyBorder="1" applyAlignment="1">
      <alignment horizontal="center" vertical="center" wrapText="1"/>
    </xf>
    <xf numFmtId="3" fontId="79" fillId="28" borderId="10" xfId="0" quotePrefix="1" applyNumberFormat="1" applyFont="1" applyFill="1" applyBorder="1" applyAlignment="1">
      <alignment horizontal="center" vertical="center" wrapText="1"/>
    </xf>
    <xf numFmtId="9" fontId="31" fillId="28" borderId="10" xfId="0" applyNumberFormat="1" applyFont="1" applyFill="1" applyBorder="1" applyAlignment="1">
      <alignment horizontal="center" vertical="center" wrapText="1"/>
    </xf>
    <xf numFmtId="3" fontId="49" fillId="28" borderId="10" xfId="0" applyNumberFormat="1" applyFont="1" applyFill="1" applyBorder="1" applyAlignment="1">
      <alignment horizontal="center" vertical="center" wrapText="1"/>
    </xf>
    <xf numFmtId="0" fontId="77" fillId="28" borderId="10" xfId="0" applyNumberFormat="1" applyFont="1" applyFill="1" applyBorder="1" applyAlignment="1">
      <alignment horizontal="center" vertical="center"/>
    </xf>
    <xf numFmtId="0" fontId="57" fillId="28" borderId="10" xfId="0" applyNumberFormat="1" applyFont="1" applyFill="1" applyBorder="1" applyAlignment="1">
      <alignment horizontal="left" vertical="center" wrapText="1"/>
    </xf>
    <xf numFmtId="3" fontId="61" fillId="28" borderId="10" xfId="0" applyNumberFormat="1" applyFont="1" applyFill="1" applyBorder="1" applyAlignment="1">
      <alignment horizontal="center" vertical="center" wrapText="1"/>
    </xf>
    <xf numFmtId="0" fontId="61" fillId="28" borderId="10" xfId="0" applyNumberFormat="1" applyFont="1" applyFill="1" applyBorder="1" applyAlignment="1">
      <alignment horizontal="center" vertical="center" wrapText="1"/>
    </xf>
    <xf numFmtId="0" fontId="93" fillId="0" borderId="10" xfId="0" applyNumberFormat="1" applyFont="1" applyFill="1" applyBorder="1" applyAlignment="1">
      <alignment horizontal="center" vertical="center"/>
    </xf>
    <xf numFmtId="0" fontId="75" fillId="0" borderId="10" xfId="0" applyNumberFormat="1" applyFont="1" applyFill="1" applyBorder="1" applyAlignment="1">
      <alignment horizontal="left" vertical="center" wrapText="1"/>
    </xf>
    <xf numFmtId="0" fontId="83" fillId="28" borderId="10" xfId="0" applyNumberFormat="1" applyFont="1" applyFill="1" applyBorder="1" applyAlignment="1">
      <alignment horizontal="center" vertical="center"/>
    </xf>
    <xf numFmtId="0" fontId="94" fillId="28" borderId="10" xfId="0" applyNumberFormat="1" applyFont="1" applyFill="1" applyBorder="1" applyAlignment="1">
      <alignment horizontal="center" vertical="center" wrapText="1"/>
    </xf>
    <xf numFmtId="0" fontId="83" fillId="28" borderId="10" xfId="0" applyNumberFormat="1" applyFont="1" applyFill="1" applyBorder="1" applyAlignment="1">
      <alignment horizontal="center" vertical="center" wrapText="1"/>
    </xf>
    <xf numFmtId="165" fontId="31" fillId="28" borderId="10" xfId="0" applyNumberFormat="1" applyFont="1" applyFill="1" applyBorder="1" applyAlignment="1">
      <alignment horizontal="center" vertical="center" wrapText="1"/>
    </xf>
    <xf numFmtId="0" fontId="93" fillId="0" borderId="10" xfId="0" applyFont="1" applyFill="1" applyBorder="1" applyAlignment="1">
      <alignment horizontal="center" vertical="center"/>
    </xf>
    <xf numFmtId="1" fontId="75" fillId="0" borderId="10" xfId="0" applyNumberFormat="1" applyFont="1" applyFill="1" applyBorder="1" applyAlignment="1">
      <alignment horizontal="center" vertical="center" wrapText="1"/>
    </xf>
    <xf numFmtId="0" fontId="75" fillId="0" borderId="10" xfId="0" quotePrefix="1" applyNumberFormat="1" applyFont="1" applyFill="1" applyBorder="1" applyAlignment="1">
      <alignment horizontal="center" vertical="center" wrapText="1"/>
    </xf>
    <xf numFmtId="1" fontId="75" fillId="28" borderId="10" xfId="0" applyNumberFormat="1" applyFont="1" applyFill="1" applyBorder="1" applyAlignment="1">
      <alignment horizontal="center" vertical="center" wrapText="1"/>
    </xf>
    <xf numFmtId="3" fontId="40" fillId="28" borderId="10" xfId="0" applyNumberFormat="1" applyFont="1" applyFill="1" applyBorder="1" applyAlignment="1">
      <alignment horizontal="center" vertical="center" wrapText="1"/>
    </xf>
    <xf numFmtId="0" fontId="95" fillId="28" borderId="10" xfId="0" applyFont="1" applyFill="1" applyBorder="1" applyAlignment="1">
      <alignment horizontal="center" vertical="center"/>
    </xf>
    <xf numFmtId="1" fontId="83" fillId="28" borderId="10" xfId="0" applyNumberFormat="1" applyFont="1" applyFill="1" applyBorder="1" applyAlignment="1">
      <alignment horizontal="center" vertical="center" wrapText="1"/>
    </xf>
    <xf numFmtId="0" fontId="96" fillId="28" borderId="10" xfId="0" applyNumberFormat="1" applyFont="1" applyFill="1" applyBorder="1" applyAlignment="1">
      <alignment vertical="center" wrapText="1"/>
    </xf>
    <xf numFmtId="0" fontId="60" fillId="28" borderId="10" xfId="0" applyNumberFormat="1" applyFont="1" applyFill="1" applyBorder="1" applyAlignment="1">
      <alignment horizontal="center" vertical="center" wrapText="1"/>
    </xf>
    <xf numFmtId="3" fontId="57" fillId="28" borderId="10" xfId="0" applyNumberFormat="1" applyFont="1" applyFill="1" applyBorder="1" applyAlignment="1">
      <alignment horizontal="center" vertical="center" wrapText="1"/>
    </xf>
    <xf numFmtId="0" fontId="87" fillId="28" borderId="12" xfId="50" applyNumberFormat="1" applyFont="1" applyFill="1" applyBorder="1" applyAlignment="1">
      <alignment vertical="center"/>
    </xf>
    <xf numFmtId="4" fontId="87" fillId="28" borderId="12" xfId="50" applyNumberFormat="1" applyFont="1" applyFill="1" applyBorder="1" applyAlignment="1">
      <alignment vertical="center"/>
    </xf>
    <xf numFmtId="166" fontId="87" fillId="28" borderId="12" xfId="50" applyNumberFormat="1" applyFont="1" applyFill="1" applyBorder="1" applyAlignment="1">
      <alignment horizontal="center" vertical="center"/>
    </xf>
    <xf numFmtId="0" fontId="84" fillId="28" borderId="12" xfId="50" applyNumberFormat="1" applyFont="1" applyFill="1" applyBorder="1" applyAlignment="1">
      <alignment vertical="center"/>
    </xf>
    <xf numFmtId="4" fontId="84" fillId="28" borderId="12" xfId="50" applyNumberFormat="1" applyFont="1" applyFill="1" applyBorder="1" applyAlignment="1">
      <alignment vertical="center"/>
    </xf>
    <xf numFmtId="168" fontId="84" fillId="28" borderId="12" xfId="50" applyNumberFormat="1" applyFont="1" applyFill="1" applyBorder="1" applyAlignment="1">
      <alignment vertical="center"/>
    </xf>
    <xf numFmtId="3" fontId="84" fillId="28" borderId="12" xfId="50" applyNumberFormat="1" applyFont="1" applyFill="1" applyBorder="1" applyAlignment="1">
      <alignment vertical="center"/>
    </xf>
    <xf numFmtId="166" fontId="0" fillId="0" borderId="0" xfId="0" applyNumberFormat="1" applyAlignment="1">
      <alignment vertical="center"/>
    </xf>
    <xf numFmtId="0" fontId="92" fillId="0" borderId="10" xfId="0" applyNumberFormat="1" applyFont="1" applyFill="1" applyBorder="1" applyAlignment="1">
      <alignment vertical="center" wrapText="1"/>
    </xf>
    <xf numFmtId="0" fontId="92" fillId="28" borderId="10" xfId="0" applyNumberFormat="1" applyFont="1" applyFill="1" applyBorder="1" applyAlignment="1">
      <alignment vertical="center" wrapText="1"/>
    </xf>
    <xf numFmtId="0" fontId="82" fillId="0" borderId="10" xfId="0" applyNumberFormat="1" applyFont="1" applyFill="1" applyBorder="1" applyAlignment="1">
      <alignment horizontal="center" vertical="center" wrapText="1"/>
    </xf>
    <xf numFmtId="0" fontId="82" fillId="0" borderId="10" xfId="0" applyNumberFormat="1" applyFont="1" applyFill="1" applyBorder="1" applyAlignment="1">
      <alignment horizontal="center" vertical="center"/>
    </xf>
    <xf numFmtId="165" fontId="75" fillId="28" borderId="10"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xf>
    <xf numFmtId="0" fontId="0" fillId="0" borderId="20" xfId="0" applyNumberFormat="1" applyFont="1" applyFill="1" applyBorder="1" applyAlignment="1">
      <alignment vertical="center"/>
    </xf>
    <xf numFmtId="0" fontId="0" fillId="0" borderId="24" xfId="0" applyFont="1" applyFill="1" applyBorder="1" applyAlignment="1">
      <alignment horizontal="center" vertical="center"/>
    </xf>
    <xf numFmtId="0" fontId="0" fillId="0" borderId="24" xfId="0" applyFont="1" applyFill="1" applyBorder="1" applyAlignment="1">
      <alignment vertical="center" wrapText="1"/>
    </xf>
    <xf numFmtId="0" fontId="0" fillId="0" borderId="20" xfId="0" applyFont="1" applyFill="1" applyBorder="1" applyAlignment="1">
      <alignment vertical="center"/>
    </xf>
    <xf numFmtId="0" fontId="0" fillId="0" borderId="20" xfId="0" applyFont="1" applyFill="1" applyBorder="1" applyAlignment="1">
      <alignment horizontal="center" vertical="center"/>
    </xf>
    <xf numFmtId="0" fontId="0" fillId="28" borderId="24" xfId="0" applyFill="1" applyBorder="1" applyAlignment="1">
      <alignment horizontal="center" vertical="center" wrapText="1"/>
    </xf>
    <xf numFmtId="0" fontId="0" fillId="0" borderId="20" xfId="0" applyFont="1" applyFill="1" applyBorder="1" applyAlignment="1">
      <alignment vertical="center" wrapText="1"/>
    </xf>
    <xf numFmtId="0" fontId="0" fillId="28" borderId="20" xfId="0" applyFont="1" applyFill="1" applyBorder="1" applyAlignment="1">
      <alignment horizontal="center" vertical="center" wrapText="1"/>
    </xf>
    <xf numFmtId="166" fontId="75" fillId="28" borderId="10" xfId="0" applyNumberFormat="1" applyFont="1" applyFill="1" applyBorder="1" applyAlignment="1">
      <alignment horizontal="center" vertical="center" wrapText="1"/>
    </xf>
    <xf numFmtId="0" fontId="0" fillId="0" borderId="0" xfId="0" applyAlignment="1">
      <alignment vertical="center"/>
    </xf>
    <xf numFmtId="0" fontId="102" fillId="29" borderId="27" xfId="0" applyFont="1" applyFill="1" applyBorder="1" applyAlignment="1">
      <alignment horizontal="center" vertical="center" wrapText="1"/>
    </xf>
    <xf numFmtId="49" fontId="102" fillId="29" borderId="27" xfId="0" applyNumberFormat="1" applyFont="1" applyFill="1" applyBorder="1" applyAlignment="1">
      <alignment horizontal="center" vertical="center" wrapText="1"/>
    </xf>
    <xf numFmtId="49" fontId="103" fillId="30" borderId="27" xfId="0" applyNumberFormat="1" applyFont="1" applyFill="1" applyBorder="1" applyAlignment="1">
      <alignment horizontal="left" vertical="center" wrapText="1"/>
    </xf>
    <xf numFmtId="3" fontId="103" fillId="30" borderId="27" xfId="0" applyNumberFormat="1" applyFont="1" applyFill="1" applyBorder="1" applyAlignment="1">
      <alignment horizontal="right" vertical="center" wrapText="1"/>
    </xf>
    <xf numFmtId="166" fontId="103" fillId="30" borderId="27" xfId="0" applyNumberFormat="1" applyFont="1" applyFill="1" applyBorder="1" applyAlignment="1">
      <alignment horizontal="center" vertical="center" wrapText="1"/>
    </xf>
    <xf numFmtId="49" fontId="104" fillId="0" borderId="27" xfId="0" applyNumberFormat="1" applyFont="1" applyBorder="1" applyAlignment="1">
      <alignment horizontal="left" vertical="center" wrapText="1"/>
    </xf>
    <xf numFmtId="3" fontId="104" fillId="31" borderId="27" xfId="0" applyNumberFormat="1" applyFont="1" applyFill="1" applyBorder="1" applyAlignment="1">
      <alignment horizontal="right" vertical="center" wrapText="1"/>
    </xf>
    <xf numFmtId="3" fontId="104" fillId="0" borderId="27" xfId="0" applyNumberFormat="1" applyFont="1" applyBorder="1" applyAlignment="1">
      <alignment horizontal="right" vertical="center" wrapText="1"/>
    </xf>
    <xf numFmtId="166" fontId="103" fillId="0" borderId="27" xfId="0" applyNumberFormat="1" applyFont="1" applyBorder="1" applyAlignment="1">
      <alignment horizontal="center" vertical="center" wrapText="1"/>
    </xf>
    <xf numFmtId="3" fontId="104" fillId="32" borderId="27" xfId="0" applyNumberFormat="1" applyFont="1" applyFill="1" applyBorder="1" applyAlignment="1">
      <alignment horizontal="right" vertical="center" wrapText="1"/>
    </xf>
    <xf numFmtId="166" fontId="103" fillId="32" borderId="27" xfId="0" applyNumberFormat="1" applyFont="1" applyFill="1" applyBorder="1" applyAlignment="1">
      <alignment horizontal="center" vertical="center" wrapText="1"/>
    </xf>
    <xf numFmtId="166" fontId="87" fillId="32" borderId="27" xfId="50" applyNumberFormat="1" applyFont="1" applyFill="1" applyBorder="1" applyAlignment="1">
      <alignment horizontal="center" vertical="center"/>
    </xf>
    <xf numFmtId="0" fontId="105" fillId="0" borderId="0" xfId="53" applyFont="1" applyAlignment="1">
      <alignment vertical="center"/>
    </xf>
    <xf numFmtId="49" fontId="103" fillId="32" borderId="27" xfId="0" applyNumberFormat="1" applyFont="1" applyFill="1" applyBorder="1" applyAlignment="1">
      <alignment horizontal="left" vertical="center" wrapText="1"/>
    </xf>
    <xf numFmtId="3" fontId="103" fillId="32" borderId="27" xfId="0" applyNumberFormat="1" applyFont="1" applyFill="1" applyBorder="1" applyAlignment="1">
      <alignment horizontal="right" vertical="center" wrapText="1"/>
    </xf>
    <xf numFmtId="0" fontId="64" fillId="0" borderId="0" xfId="0" applyFont="1" applyAlignment="1">
      <alignment vertical="center"/>
    </xf>
    <xf numFmtId="4" fontId="87" fillId="27" borderId="12" xfId="50" applyNumberFormat="1" applyFont="1" applyFill="1" applyBorder="1" applyAlignment="1">
      <alignment horizontal="center" vertical="center"/>
    </xf>
    <xf numFmtId="0" fontId="106" fillId="28" borderId="10" xfId="0" applyNumberFormat="1" applyFont="1" applyFill="1" applyBorder="1" applyAlignment="1">
      <alignment horizontal="center" vertical="center"/>
    </xf>
    <xf numFmtId="0" fontId="82" fillId="28" borderId="10" xfId="0" applyNumberFormat="1" applyFont="1" applyFill="1" applyBorder="1" applyAlignment="1">
      <alignment horizontal="center" vertical="center" wrapText="1"/>
    </xf>
    <xf numFmtId="0" fontId="82" fillId="28" borderId="10" xfId="0" applyNumberFormat="1" applyFont="1" applyFill="1" applyBorder="1" applyAlignment="1">
      <alignment horizontal="left" vertical="center" wrapText="1"/>
    </xf>
    <xf numFmtId="3" fontId="82" fillId="28" borderId="10" xfId="0" applyNumberFormat="1" applyFont="1" applyFill="1" applyBorder="1" applyAlignment="1">
      <alignment horizontal="center" vertical="center" wrapText="1"/>
    </xf>
    <xf numFmtId="3" fontId="82" fillId="28" borderId="10" xfId="0" quotePrefix="1" applyNumberFormat="1" applyFont="1" applyFill="1" applyBorder="1" applyAlignment="1">
      <alignment horizontal="center" vertical="center" wrapText="1"/>
    </xf>
    <xf numFmtId="0" fontId="82" fillId="28" borderId="10" xfId="0" applyNumberFormat="1" applyFont="1" applyFill="1" applyBorder="1" applyAlignment="1">
      <alignment vertical="center" wrapText="1"/>
    </xf>
    <xf numFmtId="0" fontId="39" fillId="0" borderId="13" xfId="0" applyNumberFormat="1" applyFont="1" applyFill="1" applyBorder="1" applyAlignment="1">
      <alignment horizontal="center" vertical="center" wrapText="1"/>
    </xf>
    <xf numFmtId="0" fontId="39" fillId="0" borderId="11" xfId="0" applyNumberFormat="1" applyFont="1" applyFill="1" applyBorder="1" applyAlignment="1">
      <alignment horizontal="center" vertical="center" wrapText="1"/>
    </xf>
    <xf numFmtId="0" fontId="28" fillId="0" borderId="13" xfId="0" applyNumberFormat="1" applyFont="1" applyFill="1" applyBorder="1" applyAlignment="1">
      <alignment horizontal="center" vertical="center" wrapText="1"/>
    </xf>
    <xf numFmtId="0" fontId="33" fillId="0" borderId="11" xfId="0" applyNumberFormat="1" applyFont="1" applyFill="1" applyBorder="1" applyAlignment="1">
      <alignment horizontal="center" vertical="center" wrapText="1"/>
    </xf>
    <xf numFmtId="0" fontId="0" fillId="0" borderId="11" xfId="0" applyFont="1" applyFill="1" applyBorder="1" applyAlignment="1">
      <alignment horizontal="center" vertical="center" wrapText="1"/>
    </xf>
    <xf numFmtId="0" fontId="33" fillId="0" borderId="13" xfId="0" applyNumberFormat="1" applyFont="1" applyFill="1" applyBorder="1" applyAlignment="1">
      <alignment horizontal="center" vertical="center" wrapText="1"/>
    </xf>
    <xf numFmtId="0" fontId="0" fillId="0" borderId="11" xfId="0" applyBorder="1" applyAlignment="1">
      <alignment horizontal="center" vertical="center" wrapText="1"/>
    </xf>
    <xf numFmtId="0" fontId="52" fillId="0" borderId="14" xfId="0" applyNumberFormat="1" applyFont="1" applyFill="1" applyBorder="1" applyAlignment="1">
      <alignment horizontal="center" vertical="center" wrapText="1"/>
    </xf>
    <xf numFmtId="0" fontId="52" fillId="0" borderId="15" xfId="0" applyNumberFormat="1" applyFont="1" applyFill="1" applyBorder="1" applyAlignment="1">
      <alignment horizontal="center" vertical="center" wrapText="1"/>
    </xf>
    <xf numFmtId="0" fontId="39" fillId="0" borderId="10" xfId="0" applyNumberFormat="1" applyFont="1" applyFill="1" applyBorder="1" applyAlignment="1">
      <alignment horizontal="center" vertical="center" wrapText="1"/>
    </xf>
    <xf numFmtId="0" fontId="28" fillId="0" borderId="11" xfId="0" applyNumberFormat="1" applyFont="1" applyFill="1" applyBorder="1" applyAlignment="1">
      <alignment horizontal="center" vertical="center" wrapText="1"/>
    </xf>
    <xf numFmtId="0" fontId="17" fillId="0" borderId="16" xfId="52" applyNumberFormat="1" applyFont="1" applyFill="1" applyBorder="1" applyAlignment="1" applyProtection="1">
      <alignment horizontal="center" vertical="center" wrapText="1"/>
    </xf>
    <xf numFmtId="0" fontId="17" fillId="0" borderId="17" xfId="0" applyFont="1" applyFill="1" applyBorder="1" applyAlignment="1">
      <alignment horizontal="center" vertical="center" wrapText="1"/>
    </xf>
    <xf numFmtId="0" fontId="17" fillId="0" borderId="18" xfId="0" applyFont="1" applyFill="1" applyBorder="1" applyAlignment="1">
      <alignment horizontal="center" vertical="center" wrapText="1"/>
    </xf>
    <xf numFmtId="0" fontId="52" fillId="0" borderId="16" xfId="0" applyNumberFormat="1" applyFont="1" applyFill="1" applyBorder="1" applyAlignment="1">
      <alignment horizontal="center" vertical="center" wrapText="1"/>
    </xf>
    <xf numFmtId="0" fontId="52" fillId="0" borderId="18" xfId="0" applyNumberFormat="1" applyFont="1" applyFill="1" applyBorder="1" applyAlignment="1">
      <alignment horizontal="center" vertical="center" wrapText="1"/>
    </xf>
    <xf numFmtId="0" fontId="39" fillId="0" borderId="16" xfId="0" applyNumberFormat="1" applyFont="1" applyFill="1" applyBorder="1" applyAlignment="1">
      <alignment horizontal="center" vertical="center" wrapText="1"/>
    </xf>
    <xf numFmtId="0" fontId="39" fillId="0" borderId="18" xfId="0" applyNumberFormat="1" applyFont="1" applyFill="1" applyBorder="1" applyAlignment="1">
      <alignment horizontal="center" vertical="center" wrapText="1"/>
    </xf>
    <xf numFmtId="0" fontId="73" fillId="0" borderId="13" xfId="0" applyFont="1" applyBorder="1" applyAlignment="1">
      <alignment horizontal="center" vertical="center"/>
    </xf>
    <xf numFmtId="0" fontId="73" fillId="0" borderId="11" xfId="0" applyFont="1" applyBorder="1" applyAlignment="1">
      <alignment horizontal="center" vertical="center"/>
    </xf>
    <xf numFmtId="0" fontId="68" fillId="0" borderId="14" xfId="0" applyFont="1" applyBorder="1" applyAlignment="1">
      <alignment horizontal="center" vertical="center" wrapText="1"/>
    </xf>
    <xf numFmtId="0" fontId="68" fillId="0" borderId="19" xfId="0" applyFont="1" applyBorder="1" applyAlignment="1">
      <alignment horizontal="center" vertical="center"/>
    </xf>
    <xf numFmtId="0" fontId="68" fillId="0" borderId="15" xfId="0" applyFont="1" applyBorder="1" applyAlignment="1">
      <alignment horizontal="center" vertical="center"/>
    </xf>
    <xf numFmtId="4" fontId="64" fillId="26" borderId="20" xfId="0" applyNumberFormat="1" applyFont="1" applyFill="1" applyBorder="1" applyAlignment="1">
      <alignment horizontal="center" vertical="center"/>
    </xf>
    <xf numFmtId="0" fontId="36" fillId="0" borderId="13" xfId="0" applyNumberFormat="1" applyFont="1" applyFill="1" applyBorder="1" applyAlignment="1">
      <alignment horizontal="center" vertical="center" wrapText="1"/>
    </xf>
    <xf numFmtId="0" fontId="69" fillId="0" borderId="11" xfId="0" applyFont="1" applyFill="1" applyBorder="1" applyAlignment="1">
      <alignment horizontal="center" vertical="center" wrapText="1"/>
    </xf>
    <xf numFmtId="0" fontId="0" fillId="0" borderId="11" xfId="0" applyFill="1" applyBorder="1" applyAlignment="1">
      <alignment horizontal="center" vertical="center" wrapText="1"/>
    </xf>
    <xf numFmtId="49" fontId="102" fillId="29" borderId="27" xfId="0" applyNumberFormat="1" applyFont="1" applyFill="1" applyBorder="1" applyAlignment="1">
      <alignment horizontal="center" vertical="center" wrapText="1"/>
    </xf>
    <xf numFmtId="0" fontId="37" fillId="0" borderId="0" xfId="0" applyFont="1" applyAlignment="1">
      <alignment vertical="center" wrapText="1"/>
    </xf>
    <xf numFmtId="0" fontId="0" fillId="0" borderId="0" xfId="0" applyAlignment="1">
      <alignment vertical="center"/>
    </xf>
    <xf numFmtId="0" fontId="17" fillId="0" borderId="10" xfId="0" applyFont="1" applyFill="1" applyBorder="1" applyAlignment="1">
      <alignment horizontal="center" vertical="center"/>
    </xf>
    <xf numFmtId="0" fontId="28" fillId="0" borderId="10" xfId="0" applyFont="1" applyFill="1" applyBorder="1" applyAlignment="1">
      <alignment horizontal="center" vertical="center" wrapText="1"/>
    </xf>
    <xf numFmtId="0" fontId="36" fillId="0" borderId="10" xfId="0" applyFont="1" applyFill="1" applyBorder="1" applyAlignment="1">
      <alignment horizontal="center" vertical="center" wrapText="1"/>
    </xf>
    <xf numFmtId="0" fontId="43" fillId="0" borderId="14" xfId="0" applyNumberFormat="1" applyFont="1" applyFill="1" applyBorder="1" applyAlignment="1">
      <alignment horizontal="center" vertical="center" wrapText="1"/>
    </xf>
    <xf numFmtId="0" fontId="0" fillId="0" borderId="15" xfId="0" applyFill="1" applyBorder="1" applyAlignment="1">
      <alignment horizontal="center" vertical="center" wrapText="1"/>
    </xf>
    <xf numFmtId="0" fontId="17" fillId="0" borderId="14" xfId="52" applyNumberFormat="1" applyFont="1" applyFill="1" applyBorder="1" applyAlignment="1" applyProtection="1">
      <alignment horizontal="center" vertical="center" wrapText="1"/>
    </xf>
    <xf numFmtId="0" fontId="17" fillId="0" borderId="19"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43" fillId="0" borderId="15" xfId="0" applyNumberFormat="1" applyFont="1" applyFill="1" applyBorder="1" applyAlignment="1">
      <alignment horizontal="center" vertical="center" wrapText="1"/>
    </xf>
    <xf numFmtId="0" fontId="34" fillId="0" borderId="0" xfId="0" applyFont="1" applyAlignment="1">
      <alignment vertical="center" wrapText="1"/>
    </xf>
    <xf numFmtId="0" fontId="39" fillId="0" borderId="20" xfId="0" applyNumberFormat="1" applyFont="1" applyFill="1" applyBorder="1" applyAlignment="1">
      <alignment horizontal="center" vertical="center" wrapText="1"/>
    </xf>
    <xf numFmtId="0" fontId="28" fillId="0" borderId="20" xfId="0" applyNumberFormat="1"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5" xfId="0" applyNumberFormat="1" applyBorder="1" applyAlignment="1">
      <alignment horizontal="center" vertical="center" wrapText="1"/>
    </xf>
    <xf numFmtId="0" fontId="0" fillId="0" borderId="26" xfId="0" applyNumberFormat="1" applyBorder="1" applyAlignment="1">
      <alignment horizontal="center" vertical="center" wrapText="1"/>
    </xf>
    <xf numFmtId="0" fontId="17" fillId="0" borderId="20" xfId="52" applyNumberFormat="1" applyFont="1" applyFill="1" applyBorder="1" applyAlignment="1" applyProtection="1">
      <alignment horizontal="center" vertical="center" wrapText="1"/>
    </xf>
    <xf numFmtId="0" fontId="17" fillId="0" borderId="20" xfId="0" applyFont="1" applyFill="1" applyBorder="1" applyAlignment="1">
      <alignment horizontal="center" vertical="center" wrapText="1"/>
    </xf>
    <xf numFmtId="0" fontId="43" fillId="0" borderId="20" xfId="0" applyNumberFormat="1" applyFont="1" applyFill="1" applyBorder="1" applyAlignment="1">
      <alignment horizontal="center" vertical="center"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rmal_Sheet1" xfId="38"/>
    <cellStyle name="Note" xfId="39"/>
    <cellStyle name="Output" xfId="40"/>
    <cellStyle name="Title" xfId="41"/>
    <cellStyle name="Total" xfId="42"/>
    <cellStyle name="Warning Text" xfId="43"/>
    <cellStyle name="Βασικό_Βιβλίο1" xfId="44"/>
    <cellStyle name="Κανονικό" xfId="0" builtinId="0"/>
    <cellStyle name="Κανονικό 2" xfId="45"/>
    <cellStyle name="Κανονικό 2 2" xfId="46"/>
    <cellStyle name="Κανονικό 3" xfId="47"/>
    <cellStyle name="Κανονικό 4" xfId="48"/>
    <cellStyle name="Κανονικό 5" xfId="49"/>
    <cellStyle name="Κανονικό 6" xfId="50"/>
    <cellStyle name="Ποσοστό" xfId="51" builtinId="5"/>
    <cellStyle name="Ποσοστό 2" xfId="54"/>
    <cellStyle name="Υπερ-σύνδεση" xfId="52" builtinId="8"/>
    <cellStyle name="Υπερ-σύνδεση 2" xfId="53"/>
  </cellStyles>
  <dxfs count="0"/>
  <tableStyles count="0" defaultTableStyle="TableStyleMedium9" defaultPivotStyle="PivotStyleLight16"/>
  <colors>
    <mruColors>
      <color rgb="FFFFFFCC"/>
      <color rgb="FF0000CC"/>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10</xdr:row>
      <xdr:rowOff>0</xdr:rowOff>
    </xdr:from>
    <xdr:to>
      <xdr:col>9</xdr:col>
      <xdr:colOff>628650</xdr:colOff>
      <xdr:row>25</xdr:row>
      <xdr:rowOff>133350</xdr:rowOff>
    </xdr:to>
    <xdr:pic>
      <xdr:nvPicPr>
        <xdr:cNvPr id="2480" name="2 - Εικόνα"/>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5400675"/>
          <a:ext cx="5981700" cy="2990850"/>
        </a:xfrm>
        <a:prstGeom prst="rect">
          <a:avLst/>
        </a:prstGeom>
        <a:solidFill>
          <a:srgbClr val="F2F2F2"/>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daAct%202014/60.%20V%20&#928;&#961;%20&#928;&#949;&#961;/05.%20&#931;&#967;&#949;&#948;/50.%20&#928;&#916;&#924;/200.%20&#928;&#917;&#928;%205&#959;%20&#931;&#967;&#941;&#948;/&#916;&#961;&#940;&#963;&#949;&#953;&#962;%20&#928;&#917;&#928;5/&#917;&#916;&#913;_&#928;&#916;&#924;%20V&#960;&#949;&#961;%20&#931;&#967;&#949;&#948;&#916;&#961;&#940;&#963;&#949;&#969;&#957;%2006-2014%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Γέφ 14-20"/>
      <sheetName val="TomParem"/>
      <sheetName val="TomParem (2)"/>
      <sheetName val="ΣυνΘΣ-Δρ"/>
      <sheetName val="ΤομΠαρ"/>
      <sheetName val="Σημ"/>
      <sheetName val="Σημ (2)"/>
      <sheetName val="Stat"/>
      <sheetName val="Σημειώσεις"/>
    </sheetNames>
    <sheetDataSet>
      <sheetData sheetId="0" refreshError="1"/>
      <sheetData sheetId="1">
        <row r="6">
          <cell r="A6">
            <v>1</v>
          </cell>
          <cell r="B6" t="str">
            <v>Γενική παραγωγική επένδυση στις μικρές και μεσαίες επιχειρήσεις («ΜΜΕ»)</v>
          </cell>
        </row>
        <row r="7">
          <cell r="A7">
            <v>2</v>
          </cell>
          <cell r="B7" t="str">
            <v>Διαδικασίες έρευνας και ανάπτυξης σε μεγάλες επιχειρήσεις</v>
          </cell>
        </row>
        <row r="8">
          <cell r="A8">
            <v>3</v>
          </cell>
          <cell r="B8" t="str">
            <v>Παραγωγική επένδυση σε μεγάλες επιχειρήσεις που συνδέεται με την οικονομία χαμηλής έντασης άνθρακα</v>
          </cell>
        </row>
        <row r="9">
          <cell r="A9">
            <v>4</v>
          </cell>
          <cell r="B9" t="str">
            <v>Παραγωγική επένδυση που συνδέεται με τη συνεργασία μεταξύ μεγάλων επιχειρήσεων και ΜΜΕ για την ανάπτυξη προϊόντων και υπηρεσιών των τεχνολογιών των πληροφοριών και των επικοινωνιών («ΤΠΕ»), για την ανάπτυξη του ηλεκτρονικού εμπορίου και για την τόνωση της</v>
          </cell>
        </row>
        <row r="10">
          <cell r="A10" t="str">
            <v>II) Υποδομή για την παροχή βασικών υπηρεσιών και συναφών επενδύσεων:</v>
          </cell>
        </row>
        <row r="11">
          <cell r="B11" t="str">
            <v>Ενεργειακή υποδομή</v>
          </cell>
        </row>
        <row r="12">
          <cell r="A12">
            <v>5</v>
          </cell>
          <cell r="B12" t="str">
            <v>Ηλεκτρισμός (αποθήκευση και μεταφορά)</v>
          </cell>
        </row>
        <row r="13">
          <cell r="A13">
            <v>6</v>
          </cell>
          <cell r="B13" t="str">
            <v>Ηλεκτρισμός (αποθήκευση και μεταφορά· ΔΕΔ-Ε)</v>
          </cell>
        </row>
        <row r="14">
          <cell r="A14">
            <v>7</v>
          </cell>
          <cell r="B14" t="str">
            <v>Φυσικό αέριο</v>
          </cell>
        </row>
        <row r="15">
          <cell r="A15">
            <v>8</v>
          </cell>
          <cell r="B15" t="str">
            <v>Φυσικό αέριο (ΔΕΔ-Ε)</v>
          </cell>
        </row>
        <row r="16">
          <cell r="A16">
            <v>9</v>
          </cell>
          <cell r="B16" t="str">
            <v>Ανανεώσιμη ενέργεια: αιολική</v>
          </cell>
        </row>
        <row r="17">
          <cell r="A17">
            <v>10</v>
          </cell>
          <cell r="B17" t="str">
            <v>Ανανεώσιμη ενέργεια: ηλιακή</v>
          </cell>
        </row>
        <row r="18">
          <cell r="A18">
            <v>11</v>
          </cell>
          <cell r="B18" t="str">
            <v>Ανανεώσιμη ενέργεια: βιομάζα</v>
          </cell>
        </row>
        <row r="19">
          <cell r="A19">
            <v>12</v>
          </cell>
          <cell r="B19" t="str">
            <v>Άλλες μορφές ανανεώσιμης ενέργειας (συμπεριλαμβάνονται η υδροηλεκτρική, η γεωθερμική και η θαλάσσια) και ολοκλήρωση των ανανεώσιμων μορφών ενέργειας (συμπεριλαμβάνονται οι υποδομές αποθήκευσης, οι υποδομές παραγωγής ενέργειας αέριας μορφής από ηλεκτρικό ρ</v>
          </cell>
        </row>
        <row r="20">
          <cell r="A20">
            <v>13</v>
          </cell>
          <cell r="B20" t="str">
            <v>Ανακαίνιση των δημόσιων υποδομών με σκοπό την ενεργειακή απόδοση, έργα επίδειξης και μέτρα στήριξης</v>
          </cell>
        </row>
        <row r="21">
          <cell r="A21">
            <v>14</v>
          </cell>
          <cell r="B21" t="str">
            <v>Ανακαίνιση των κατοικιών με σκοπό την ενεργειακή απόδοση, έργα επίδειξης και μέτρα στήριξης</v>
          </cell>
        </row>
        <row r="22">
          <cell r="A22">
            <v>15</v>
          </cell>
          <cell r="B22" t="str">
            <v>Έξυπνα συστήματα διανομής ενέργειας μεσαίας και χαμηλής τάσης (συμπεριλαμβάνονται τα έξυπνα δίκτυα και τα συστήματα ΤΠΕ)</v>
          </cell>
        </row>
        <row r="23">
          <cell r="A23">
            <v>16</v>
          </cell>
          <cell r="B23" t="str">
            <v>Συμπαραγωγή υψηλής απόδοσης και τηλεθέρμανση</v>
          </cell>
        </row>
        <row r="24">
          <cell r="B24" t="str">
            <v>Περιβαλλοντική υποδομή</v>
          </cell>
        </row>
        <row r="25">
          <cell r="A25">
            <v>17</v>
          </cell>
          <cell r="B25" t="str">
            <v>Διαχείριση οικιακών αποβλήτων (συμπεριλαμβάνονται μέτρα ελαχιστοποίησης, διαλογής, ανακύκλωσης)</v>
          </cell>
        </row>
        <row r="26">
          <cell r="A26">
            <v>18</v>
          </cell>
          <cell r="B26" t="str">
            <v>Διαχείριση οικιακών αποβλήτων (συμπεριλαμβάνονται μέτρα μηχανικής επεξεργασίας, θερμικής επεξεργασίας, αποτέφρωσης και υγειονομικής ταφής)</v>
          </cell>
        </row>
        <row r="27">
          <cell r="A27">
            <v>19</v>
          </cell>
          <cell r="B27" t="str">
            <v>Διαχείριση εμπορικών, βιομηχανικών ή επικίνδυνων αποβλήτων</v>
          </cell>
        </row>
        <row r="28">
          <cell r="A28">
            <v>20</v>
          </cell>
          <cell r="B28" t="str">
            <v>Παροχή νερού για ανθρώπινη κατανάλωση (υποδομή άντλησης, επεξεργασίας, αποθήκευσης και διανομής)</v>
          </cell>
        </row>
        <row r="29">
          <cell r="A29">
            <v>21</v>
          </cell>
          <cell r="B29" t="str">
            <v>Διαχείριση υδάτων και συντήρηση του πόσιμου νερού (συμπεριλαμβάνονται η διαχείριση λεκανών απορροής ποταμών, η υδροδότηση, τα ειδικά μέτρα προσαρμογής στην αλλαγή του κλίματος, τα συστήματα μέτρησης ανά περιοχή ή ανά καταναλωτή, τα συστήματα χρέωσης και η</v>
          </cell>
        </row>
        <row r="30">
          <cell r="A30">
            <v>22</v>
          </cell>
          <cell r="B30" t="str">
            <v>Επεξεργασία υγρών λυμάτων</v>
          </cell>
        </row>
        <row r="31">
          <cell r="A31">
            <v>23</v>
          </cell>
          <cell r="B31" t="str">
            <v>Περιβαλλοντικά μέτρα με σκοπό τη μείωση και/ή την αποφυγή εκπομπών αερίων θερμοκηπίου (συμπεριλαμβάνονται η επεξεργασία και η αποθήκευση μεθανίου και η λιπασματοποίηση)</v>
          </cell>
        </row>
        <row r="32">
          <cell r="B32" t="str">
            <v>Υποδομές μεταφορών</v>
          </cell>
        </row>
        <row r="33">
          <cell r="A33">
            <v>24</v>
          </cell>
          <cell r="B33" t="str">
            <v>Σιδηρόδρομοι (ΔΕΔ-Μ κεντρικό δίκτυο)</v>
          </cell>
        </row>
        <row r="34">
          <cell r="A34">
            <v>25</v>
          </cell>
          <cell r="B34" t="str">
            <v>Σιδηρόδρομοι (ΔΕΔ-Μ συνολικό δίκτυο)</v>
          </cell>
        </row>
        <row r="35">
          <cell r="A35">
            <v>26</v>
          </cell>
          <cell r="B35" t="str">
            <v>Άλλοι σιδηρόδρομοι</v>
          </cell>
        </row>
        <row r="36">
          <cell r="A36">
            <v>27</v>
          </cell>
          <cell r="B36" t="str">
            <v>Κινητός σιδηροδρομικός εξοπλισμός</v>
          </cell>
        </row>
        <row r="37">
          <cell r="A37">
            <v>28</v>
          </cell>
          <cell r="B37" t="str">
            <v>Κεντρικό δίκτυο αυτοκινητοδρόμων και άλλων δρόμων ΔΕΔ-Μ (νέες κατασκευές)</v>
          </cell>
        </row>
        <row r="38">
          <cell r="A38">
            <v>29</v>
          </cell>
          <cell r="B38" t="str">
            <v>Συνολικό δίκτυο αυτοκινητοδρόμων και άλλων δρόμων ΔΕΔ-Μ (νέες κατασκευές)</v>
          </cell>
        </row>
        <row r="39">
          <cell r="A39">
            <v>30</v>
          </cell>
          <cell r="B39" t="str">
            <v>Δευτερεύουσες οδικές συνδέσεις με το οδικό δίκτυο και τους κόμβους ΔΕΔ-Μ (νέες κατασκευές)</v>
          </cell>
        </row>
        <row r="40">
          <cell r="A40">
            <v>31</v>
          </cell>
          <cell r="B40" t="str">
            <v>Άλλοι εθνικοί και περιφερειακοί δρόμοι (νέες κατασκευές)</v>
          </cell>
        </row>
        <row r="41">
          <cell r="A41">
            <v>32</v>
          </cell>
          <cell r="B41" t="str">
            <v>Τοπικές οδοί πρόσβασης (νέες κατασκευές)</v>
          </cell>
        </row>
        <row r="42">
          <cell r="A42">
            <v>33</v>
          </cell>
          <cell r="B42" t="str">
            <v>Ανακατασκευές και βελτιώσεις οδών ΔΕΔ-Μ</v>
          </cell>
        </row>
        <row r="43">
          <cell r="A43">
            <v>34</v>
          </cell>
          <cell r="B43" t="str">
            <v>Άλλες ανακατασκευές και βελτιώσεις οδών (αυτοκινητοδρόμων, εθνικών, περιφερειακών ή τοπικών οδών)</v>
          </cell>
        </row>
        <row r="44">
          <cell r="A44">
            <v>35</v>
          </cell>
          <cell r="B44" t="str">
            <v>Πολυτροπικές μεταφορές (ΔΕΔ-Μ)</v>
          </cell>
        </row>
        <row r="45">
          <cell r="A45">
            <v>36</v>
          </cell>
          <cell r="B45" t="str">
            <v>Πολυτροπικές μεταφορές</v>
          </cell>
        </row>
        <row r="46">
          <cell r="A46">
            <v>37</v>
          </cell>
          <cell r="B46" t="str">
            <v>Αερολιμένες (ΔΕΔ-Μ) (1)</v>
          </cell>
        </row>
        <row r="47">
          <cell r="A47">
            <v>38</v>
          </cell>
          <cell r="B47" t="str">
            <v>Άλλοι αερολιμένες (1)</v>
          </cell>
        </row>
        <row r="48">
          <cell r="A48">
            <v>39</v>
          </cell>
          <cell r="B48" t="str">
            <v>Θαλάσσιοι λιμένες (ΔΕΔ-Μ)</v>
          </cell>
        </row>
        <row r="49">
          <cell r="A49">
            <v>40</v>
          </cell>
          <cell r="B49" t="str">
            <v>Άλλοι θαλάσσιοι λιμένες</v>
          </cell>
        </row>
        <row r="50">
          <cell r="A50">
            <v>41</v>
          </cell>
          <cell r="B50" t="str">
            <v>Εσωτερικές πλωτές οδοί και λιμένες (ΔΕΔ-Μ)</v>
          </cell>
        </row>
        <row r="51">
          <cell r="A51">
            <v>42</v>
          </cell>
          <cell r="B51" t="str">
            <v>Εσωτερικές πλωτές οδοί και λιμένες (περιφερειακά και τοπικά)</v>
          </cell>
        </row>
        <row r="52">
          <cell r="B52" t="str">
            <v>Βιώσιμες μεταφορές</v>
          </cell>
        </row>
        <row r="53">
          <cell r="A53">
            <v>43</v>
          </cell>
          <cell r="B53" t="str">
            <v>Υποδομή και προώθηση καθαρών αστικών μεταφορών (συμπεριλαμβάνονται ο εξοπλισμός και το τροχαίο υλικό)</v>
          </cell>
        </row>
        <row r="54">
          <cell r="A54">
            <v>44</v>
          </cell>
          <cell r="B54" t="str">
            <v>Έξυπνα συστήματα μεταφορών (συμπεριλαμβάνονται η θεσμοθέτηση της διαχείρισης της ζήτησης, τα συστήματα διοδίων, τα πληροφορικά συστήματα παρακολούθησης, ελέγχου και ενημέρωσης)</v>
          </cell>
        </row>
        <row r="55">
          <cell r="B55" t="str">
            <v>Υποδομή τεχνολογίας των πληροφοριών και των επικοινωνιών</v>
          </cell>
        </row>
        <row r="56">
          <cell r="A56">
            <v>45</v>
          </cell>
          <cell r="B56" t="str">
            <v>ΤΠΕ: Δίκτυο κορμού/οπισθόζευξης</v>
          </cell>
        </row>
        <row r="57">
          <cell r="A57">
            <v>46</v>
          </cell>
          <cell r="B57" t="str">
            <v>ΤΠΕ: Ευρυζωνικό δίκτυο υψηλής ταχύτητας (βρόχος πρόσβασης/τοπικός βρόχος· &gt;/= 30 Mbps)</v>
          </cell>
        </row>
        <row r="58">
          <cell r="A58">
            <v>47</v>
          </cell>
          <cell r="B58" t="str">
            <v>ΤΠΕ: Ευρυζωνικό δίκτυο πολύ υψηλής ταχύτητας (βρόχος πρόσβασης/τοπικός βρόχος· &gt;/= 100 Mbps)</v>
          </cell>
        </row>
        <row r="59">
          <cell r="A59">
            <v>48</v>
          </cell>
          <cell r="B59" t="str">
            <v>ΤΠΕ: Άλλα είδη υποδομής ΤΠΕ/πόρων/εξοπλισμού πληροφορικής μεγάλης κλίμακας (συμπεριλαμβάνεται η ηλεκτρονική υποδομή, τα κέντρα δεδομένων και οι αισθητήρες· συμπεριλαμβάνονται επίσης όταν είναι ενσωματωμένα σε άλλη υποδομή, όπως σε ερευνητικές εγκαταστάσει</v>
          </cell>
        </row>
        <row r="60">
          <cell r="A60" t="str">
            <v>ΙΙΙ) Κοινωνική υποδομή, υποδομή υγείας, εκπαίδευσης και άλλη συναφής υποδομή</v>
          </cell>
        </row>
        <row r="61">
          <cell r="B61" t="str">
            <v xml:space="preserve"> </v>
          </cell>
        </row>
        <row r="62">
          <cell r="A62">
            <v>49</v>
          </cell>
          <cell r="B62" t="str">
            <v>Εκπαιδευτική υποδομή για την τριτοβάθμια εκπαίδευση</v>
          </cell>
        </row>
        <row r="63">
          <cell r="A63">
            <v>50</v>
          </cell>
          <cell r="B63" t="str">
            <v>Εκπαιδευτική υποδομή για την επαγγελματική εκπαίδευση και κατάρτιση και για την εκπαίδευση ενηλίκων</v>
          </cell>
        </row>
        <row r="64">
          <cell r="A64">
            <v>51</v>
          </cell>
          <cell r="B64" t="str">
            <v>Εκπαιδευτική υποδομή για τη σχολική εκπαίδευση (πρωτοβάθμια και γενική δευτεροβάθμια)</v>
          </cell>
        </row>
        <row r="65">
          <cell r="A65">
            <v>52</v>
          </cell>
          <cell r="B65" t="str">
            <v>Υποδομή εκπαίδευσης και φροντίδας παιδιών προσχολικής ηλικίας</v>
          </cell>
        </row>
        <row r="66">
          <cell r="A66">
            <v>53</v>
          </cell>
          <cell r="B66" t="str">
            <v>Υποδομές στον τομέα της υγείας</v>
          </cell>
        </row>
        <row r="67">
          <cell r="A67">
            <v>54</v>
          </cell>
          <cell r="B67" t="str">
            <v>Υποδομές στον τομέα της στέγασης</v>
          </cell>
        </row>
        <row r="68">
          <cell r="A68">
            <v>55</v>
          </cell>
          <cell r="B68" t="str">
            <v>Άλλες κοινωνικές υποδομές που συμβάλλουν στην περιφερειακή και τοπική ανάπτυξη</v>
          </cell>
        </row>
        <row r="69">
          <cell r="A69" t="str">
            <v>IV) Ανάπτυξη ενδογενούς δυναμικού:</v>
          </cell>
        </row>
        <row r="70">
          <cell r="B70" t="str">
            <v>Έρευνα, ανάπτυξη και καινοτομία</v>
          </cell>
        </row>
        <row r="71">
          <cell r="A71">
            <v>56</v>
          </cell>
          <cell r="B71" t="str">
            <v>Επένδυση σε υποδομή, δυναμικότητα και εξοπλισμό σε ΜΜΕ που συνδέονται άμεσα με δραστηριότητες έρευνας και καινοτομίας</v>
          </cell>
        </row>
        <row r="72">
          <cell r="A72">
            <v>57</v>
          </cell>
          <cell r="B72" t="str">
            <v>Επένδυση σε υποδομή, δυναμικότητα και εξοπλισμό σε μεγάλες επιχειρήσεις που συνδέονται άμεσα με δραστηριότητες έρευνας και καινοτομίας</v>
          </cell>
        </row>
        <row r="73">
          <cell r="A73">
            <v>58</v>
          </cell>
          <cell r="B73" t="str">
            <v>Υποδομή έρευνας και καινοτομίας (δημόσια)</v>
          </cell>
        </row>
        <row r="74">
          <cell r="A74">
            <v>59</v>
          </cell>
          <cell r="B74" t="str">
            <v>Υποδομή έρευνας και καινοτομίας (ιδιωτική, συμπεριλαμβανομένων των επιστημονικών πάρκων)</v>
          </cell>
        </row>
        <row r="75">
          <cell r="A75">
            <v>60</v>
          </cell>
          <cell r="B75" t="str">
            <v>Δραστηριότητες έρευνας και καινοτομίας σε δημόσια ερευνητικά κέντρα και κέντρα ικανοτήτων, συμπεριλαμβανομένης της δικτύωσης</v>
          </cell>
        </row>
        <row r="76">
          <cell r="A76">
            <v>61</v>
          </cell>
          <cell r="B76" t="str">
            <v>Δραστηριότητες έρευνας και καινοτομίας σε ιδιωτικά ερευνητικά κέντρα, συμπεριλαμβανομένης της δικτύωσης</v>
          </cell>
        </row>
        <row r="77">
          <cell r="A77">
            <v>62</v>
          </cell>
          <cell r="B77" t="str">
            <v>Μεταφορά τεχνολογίας και συνεργασία πανεπιστημίων-επιχειρήσεων κατ’ εξοχήν προς όφελος ΜΜΕ</v>
          </cell>
        </row>
        <row r="78">
          <cell r="A78">
            <v>63</v>
          </cell>
          <cell r="B78" t="str">
            <v>Στήριξη συνεργατικών σχηματισμών (cluster) και δίκτυα επιχειρήσεων κατ’ εξοχήν προς όφελος ΜΜΕ</v>
          </cell>
        </row>
        <row r="79">
          <cell r="A79">
            <v>64</v>
          </cell>
          <cell r="B79" t="str">
            <v>Διεργασίες έρευνας και καινοτομίας σε ΜΜΕ (συμπεριλαμβανομένων συστημάτων κουπονιών, της καινοτομίας διεργασιών, σχεδιασμού, υπηρεσιών και της κοινωνικής καινοτομίας)</v>
          </cell>
        </row>
        <row r="80">
          <cell r="A80">
            <v>65</v>
          </cell>
          <cell r="B80" t="str">
            <v>Υποδομές έρευνας και καινοτομίας, μεταφορά τεχνολογίας και συνεργασία στο πλαίσιο επιχειρήσεων που επικεντρώνονται στην οικονομία χαμηλής έντασης άνθρακα και στην ανθεκτικότητα στην αλλαγή του κλίματος</v>
          </cell>
        </row>
        <row r="81">
          <cell r="B81" t="str">
            <v>Ανάπτυξη επιχειρηματικής δραστηριότητας</v>
          </cell>
        </row>
        <row r="82">
          <cell r="A82">
            <v>66</v>
          </cell>
          <cell r="B82" t="str">
            <v>Προηγμένες υπηρεσίες στήριξης για ΜΜΕ και ομίλους ΜΜΕ (περιλαμβάνονται υπηρεσίες διοίκησης επιχειρήσεων, μάρκετινγκ και σχεδιασμού)</v>
          </cell>
        </row>
        <row r="83">
          <cell r="A83">
            <v>67</v>
          </cell>
          <cell r="B83" t="str">
            <v>Επιχειρηματική ανάπτυξη ΜΜΕ, στήριξη της επιχειρηματικότητας και των φυτωρίων επιχειρήσεων (περιλαμβάνεται η στήριξη τεχνοβλαστών και παράγωγων επιχειρήσεων)</v>
          </cell>
        </row>
        <row r="84">
          <cell r="A84">
            <v>68</v>
          </cell>
          <cell r="B84" t="str">
            <v>Έργα ενεργειακής απόδοσης και επίδειξης σε ΜΜΕ και μέτρα στήριξης</v>
          </cell>
        </row>
        <row r="85">
          <cell r="A85">
            <v>69</v>
          </cell>
          <cell r="B85" t="str">
            <v>Στήριξη φιλικών προς το περιβάλλον διεργασιών παραγωγής και αποδοτικής χρήσης των πόρων στις ΜΜΕ</v>
          </cell>
        </row>
        <row r="86">
          <cell r="A86">
            <v>70</v>
          </cell>
          <cell r="B86" t="str">
            <v>Προώθηση της ενεργειακής απόδοσης σε μεγάλες επιχειρήσεις</v>
          </cell>
        </row>
        <row r="87">
          <cell r="A87">
            <v>71</v>
          </cell>
          <cell r="B87" t="str">
            <v>Ανάπτυξη και προώθηση επιχειρήσεων ειδικευμένων στην παροχή υπηρεσιών που συμβάλλουν στην οικονομία χαμηλής έντασης άνθρακα και στην ανθεκτικότητα στην αλλαγή του κλίματος (συμπεριλαμβάνεται η υποστήριξη των εν λόγω υπηρεσιών)</v>
          </cell>
        </row>
        <row r="88">
          <cell r="A88">
            <v>72</v>
          </cell>
          <cell r="B88" t="str">
            <v>Επιχειρηματική υποδομή για ΜΜΕ (συμπεριλαμβάνονται βιομηχανικά πάρκα και βιομηχανικοί χώροι)</v>
          </cell>
        </row>
        <row r="89">
          <cell r="A89">
            <v>73</v>
          </cell>
          <cell r="B89" t="str">
            <v>Στήριξη κοινωνικών επιχειρήσεων (ΜΜΕ)</v>
          </cell>
        </row>
        <row r="90">
          <cell r="A90">
            <v>74</v>
          </cell>
          <cell r="B90" t="str">
            <v>Ανάπτυξη και προβολή των στοιχείων που αποτελούν κεφάλαιο για τον τουρισμό στις ΜΜΕ</v>
          </cell>
        </row>
        <row r="91">
          <cell r="A91">
            <v>75</v>
          </cell>
          <cell r="B91" t="str">
            <v>Ανάπτυξη και προβολή των τουριστικών υπηρεσιών στις ΜΜΕ ή για τις ΜΜΕ</v>
          </cell>
        </row>
        <row r="92">
          <cell r="A92">
            <v>76</v>
          </cell>
          <cell r="B92" t="str">
            <v>Ανάπτυξη και προβολή των στοιχείων που αποτελούν κεφάλαιο για τον τομέα του πολιτισμού και της δημιουργίας στις ΜΜΕ</v>
          </cell>
        </row>
        <row r="93">
          <cell r="A93">
            <v>77</v>
          </cell>
          <cell r="B93" t="str">
            <v>Ανάπτυξη και προβολή των υπηρεσιών στον τομέα του πολιτισμού και της δημιουργίας στις ΜΜΕ ή για τις ΜΜΕ</v>
          </cell>
        </row>
        <row r="94">
          <cell r="B94" t="str">
            <v>Τεχνολογίες των πληροφοριών και των επικοινωνιών (ΤΠΕ) — τόνωση της ζήτησης, εφαρμογές και υπηρεσίες</v>
          </cell>
        </row>
        <row r="95">
          <cell r="A95">
            <v>78</v>
          </cell>
          <cell r="B95" t="str">
            <v>Υπηρεσίες και εφαρμογές ηλεκτρονικής διακυβέρνησης (συμπεριλαμβάνονται οι ηλεκτρονικές δημόσιες συμβάσεις, τα μέτρα ΤΠΕ για τη στήριξη της μεταρρύθμισης της δημόσιας διοίκησης, η ασφάλεια του κυβερνοχώρου, τα μέτρα εμπιστοσύνης και προστασίας της ιδιωτική</v>
          </cell>
        </row>
        <row r="96">
          <cell r="A96">
            <v>79</v>
          </cell>
          <cell r="B96" t="str">
            <v>Πρόσβαση στις πληροφορίες του δημόσιου τομέα (συμπεριλαμβάνονται τα ανοιχτά δεδομένα του ηλεκτρονικού πολιτισμού, οι ψηφιακές βιβλιοθήκες, το ψηφιακό περιεχόμενο και ο ηλεκτρονικός τουρισμός)</v>
          </cell>
        </row>
        <row r="97">
          <cell r="A97">
            <v>80</v>
          </cell>
          <cell r="B97" t="str">
            <v>Υπηρεσίες και εφαρμογές ηλεκτρονικής ένταξης, ηλεκτρονικής προσβασιμότητας, ηλεκτρονικής μάθησης και ηλεκτρονικής παιδείας, ψηφιακός γραμματισμός</v>
          </cell>
        </row>
        <row r="98">
          <cell r="A98">
            <v>81</v>
          </cell>
          <cell r="B98" t="str">
            <v>Λύσεις ΤΠΕ για το θέμα της υγιούς και ενεργού γήρανσης και υπηρεσίες και εφαρμογές ηλεκτρονικής υγείας (συμπεριλαμβάνεται η ηλεκτρονική περίθαλψη και η υποβοηθούμενη από το περιβάλλον αυτόνομη διαβίωση</v>
          </cell>
        </row>
        <row r="99">
          <cell r="A99">
            <v>82</v>
          </cell>
          <cell r="B99" t="str">
            <v xml:space="preserve">Υπηρεσίες και εφαρμογές ΤΠΕ για ΜΜΕ (συμπεριλαμβάνονται το ηλεκτρονικό εμπόριο, η ηλεκτρονική επιχειρηματική δραστηριότητα και οι δικτυωμένες επιχειρηματικές διεργασίες), ζωντανά εργαστήρια, επιχειρηματίες του διαδικτύου και νεοσύστατες επιχειρήσεις στον </v>
          </cell>
        </row>
        <row r="100">
          <cell r="B100" t="str">
            <v>Περιβάλλον</v>
          </cell>
        </row>
        <row r="101">
          <cell r="A101">
            <v>83</v>
          </cell>
          <cell r="B101" t="str">
            <v>Μέτρα για την ποιότητα του αέρα</v>
          </cell>
        </row>
        <row r="102">
          <cell r="A102">
            <v>84</v>
          </cell>
          <cell r="B102" t="str">
            <v>Ολοκληρωμένη πρόληψη και έλεγχος της ρύπανσης (IPPC)</v>
          </cell>
        </row>
        <row r="103">
          <cell r="A103">
            <v>85</v>
          </cell>
          <cell r="B103" t="str">
            <v>Προστασία και βελτίωση της βιοποικιλότητας, προστασία της φύσης και «πράσινη» υποδομή</v>
          </cell>
        </row>
        <row r="104">
          <cell r="A104">
            <v>86</v>
          </cell>
          <cell r="B104" t="str">
            <v>Προστασία, αποκατάσταση και βιώσιμη χρήση των τόπων του δικτύου Natura 2000</v>
          </cell>
        </row>
        <row r="105">
          <cell r="A105">
            <v>87</v>
          </cell>
          <cell r="B105" t="str">
            <v xml:space="preserve">Μέτρα προσαρμογής στην αλλαγή του κλίματος και πρόληψη και διαχείριση των κινδύνων που συνδέονται με το κλίμα, όπως είναι η διάβρωση, οι πυρκαγιές, οι πλημμύρες, οι θύελλες και η ξηρασία· περιλαμβάνονται ενέργειες ευαισθητοποίησης, πολιτική προστασία και </v>
          </cell>
        </row>
        <row r="106">
          <cell r="A106">
            <v>88</v>
          </cell>
          <cell r="B106" t="str">
            <v>Πρόληψη και διαχείριση φυσικών κινδύνων που δεν σχετίζονται με την αλλαγή του κλίματος (π.χ. σεισμοί) και κινδύνων από ανθρώπινες δραστηριότητες (π.χ. τεχνολογικά ατυχήματα)· περιλαμβάνονται ενέργειες ευαισθητοποίησης, πολιτική προστασία και συστήματα και</v>
          </cell>
        </row>
        <row r="107">
          <cell r="A107">
            <v>89</v>
          </cell>
          <cell r="B107" t="str">
            <v>Αποκατάσταση βιομηχανικών χώρων και μολυσμένης γης</v>
          </cell>
        </row>
        <row r="108">
          <cell r="A108">
            <v>90</v>
          </cell>
          <cell r="B108" t="str">
            <v>Ποδηλατόδρομοι και μονοπάτια για περιπάτους</v>
          </cell>
        </row>
        <row r="109">
          <cell r="A109">
            <v>91</v>
          </cell>
          <cell r="B109" t="str">
            <v>Ανάπτυξη και προώθηση του τουριστικού δυναμικού φυσικών περιοχών</v>
          </cell>
        </row>
        <row r="110">
          <cell r="A110">
            <v>92</v>
          </cell>
          <cell r="B110" t="str">
            <v>Προστασία, ανάπτυξη και προβολή δημόσιας τουριστικής περιουσίας</v>
          </cell>
        </row>
        <row r="111">
          <cell r="A111">
            <v>93</v>
          </cell>
          <cell r="B111" t="str">
            <v>Ανάπτυξη και προβολή δημόσιων υπηρεσιών τουρισμού</v>
          </cell>
        </row>
        <row r="112">
          <cell r="A112">
            <v>94</v>
          </cell>
          <cell r="B112" t="str">
            <v>Προστασία, ανάπτυξη και προβολή δημόσιων πόρων πολιτιστικής κληρονομιάς</v>
          </cell>
        </row>
        <row r="113">
          <cell r="A113">
            <v>95</v>
          </cell>
          <cell r="B113" t="str">
            <v>Ανάπτυξη και προβολή δημόσιων υπηρεσιών πολιτιστικής κληρονομιάς</v>
          </cell>
        </row>
        <row r="114">
          <cell r="B114" t="str">
            <v>Άλλα</v>
          </cell>
        </row>
        <row r="115">
          <cell r="A115">
            <v>96</v>
          </cell>
          <cell r="B115" t="str">
            <v>Θεσμική ικανότητα των δημόσιων διοικήσεων και των δημόσιων υπηρεσιών που συνδέονται με την εφαρμογή του ΕΤΠΑ ή δράσεις υποστήριξης πρωτοβουλιών που σχετίζονται με τη θεσμική ικανότητα του ΕΚΤ</v>
          </cell>
        </row>
        <row r="116">
          <cell r="A116">
            <v>97</v>
          </cell>
          <cell r="B116" t="str">
            <v>Πρωτοβουλίες τοπικής ανάπτυξης υπό την αιγίδα τοπικών κοινοτήτων σε αστικές και αγροτικές περιοχές</v>
          </cell>
        </row>
        <row r="117">
          <cell r="A117">
            <v>98</v>
          </cell>
          <cell r="B117" t="str">
            <v>Εξόχως απόκεντρες περιοχές: αντιστάθμιση τυχόν πρόσθετου κόστους λόγω ελλιπούς προσβασιμότητας και εδαφικού κατακερματισμού</v>
          </cell>
        </row>
        <row r="118">
          <cell r="A118">
            <v>99</v>
          </cell>
          <cell r="B118" t="str">
            <v>Εξόχως απόκεντρες περιοχές: ειδική δράση για την αντιστάθμιση του πρόσθετου κόστους που οφείλεται σε παράγοντες σχετιζόμενους με το μέγεθος της αγοράς</v>
          </cell>
        </row>
        <row r="119">
          <cell r="A119">
            <v>100</v>
          </cell>
          <cell r="B119" t="str">
            <v>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v>
          </cell>
        </row>
        <row r="120">
          <cell r="A120">
            <v>101</v>
          </cell>
          <cell r="B120" t="str">
            <v>Σταυροειδής χρηματοδότηση στο πλαίσιο του ΕΤΠΑ (στήριξη σε δράσεις τύπου ΕΚΤ, απαραίτητες για την ικανοποιητική εφαρμογή του μέρους εκείνου της πράξης που εμπίπτει στο ΕΤΠΑ και συνδέεται άμεσα μ’ αυτό</v>
          </cell>
        </row>
        <row r="121">
          <cell r="A121" t="str">
            <v>V) Προώθηση της διατήρησης και ποιοτικής απασχόλησης και υποστήριξη της κινητικότητας του εργατικού δυναμικού</v>
          </cell>
        </row>
        <row r="122">
          <cell r="B122" t="str">
            <v xml:space="preserve"> </v>
          </cell>
        </row>
        <row r="123">
          <cell r="A123">
            <v>102</v>
          </cell>
          <cell r="B123" t="str">
            <v>Πρόσβαση στην απασχόληση για αναζητούντες εργασία και ανενεργούς, συμπεριλαμβανομένων των μακροχρονίως ανέργων και των ατόμων που έχουν αποκοπεί επί μακρόν από την αγορά εργασίας, μεταξύ άλλων μέσω τοπικών πρωτοβουλιών απασχόλησης και μέσω της υποστήριξης</v>
          </cell>
        </row>
        <row r="124">
          <cell r="A124">
            <v>103</v>
          </cell>
          <cell r="B124" t="str">
            <v>Σταθερή και διαρκής ένταξη των νέων στην αγορά εργασίας, ιδίως εκείνων που δεν απασχολούνται ούτε εκπαιδεύονται ούτε καταρτίζονται, συμπεριλαμβανομένων των νέων που αντιμετωπίζουν κίνδυνο κοινωνικού αποκλεισμού και των νέων από περιθωριοποιημένες κοινότητ</v>
          </cell>
        </row>
        <row r="125">
          <cell r="A125">
            <v>104</v>
          </cell>
          <cell r="B125" t="str">
            <v>Αυτοαπασχόληση, επιχειρηματικότητα και ίδρυση επιχειρήσεων, συμπεριλαμβανομένων των πολύ μικρών, μικρών και μεσαίων επιχειρήσεων</v>
          </cell>
        </row>
        <row r="126">
          <cell r="A126">
            <v>105</v>
          </cell>
          <cell r="B126" t="str">
            <v>Ισότητα μεταξύ ανδρών και γυναικών σε όλους τους τομείς, συμπεριλαμβανομένης της πρόσβασης στην απασχόληση, της εξέλιξης στη σταδιοδρομία, του συνδυασμού επαγγελματικής και προσωπικής ζωής και της προώθησης της ίσης αμοιβής για ίση εργασία</v>
          </cell>
        </row>
        <row r="127">
          <cell r="A127">
            <v>106</v>
          </cell>
          <cell r="B127" t="str">
            <v>Προσαρμογή των εργαζομένων, των επιχειρήσεων και των επιχειρηματιών στην αλλαγή</v>
          </cell>
        </row>
        <row r="128">
          <cell r="A128">
            <v>107</v>
          </cell>
          <cell r="B128" t="str">
            <v>Ενεργός και υγιής γήρανση</v>
          </cell>
        </row>
        <row r="129">
          <cell r="A129">
            <v>108</v>
          </cell>
          <cell r="B129" t="str">
            <v xml:space="preserve">Εκσυγχρονισμός των θεσμικών οργάνων της αγοράς εργασίας, όπως είναι οι δημόσιες και ιδιωτικές υπηρεσίες απασχόλησης, και βελτίωση της αντιστοίχισης με τις ανάγκες της αγοράς εργασίας, μεταξύ άλλων με ενέργειες που ενισχύουν τη διακρατική κινητικότητα του </v>
          </cell>
        </row>
        <row r="130">
          <cell r="A130" t="str">
            <v>VI. Προαγωγή της κοινωνικής ενσωμάτωσης, καταπολέμηση της φτώχειας και όλων των διακρίσεων:</v>
          </cell>
        </row>
        <row r="131">
          <cell r="B131" t="str">
            <v xml:space="preserve"> </v>
          </cell>
        </row>
        <row r="132">
          <cell r="B132" t="str">
            <v xml:space="preserve"> </v>
          </cell>
        </row>
        <row r="133">
          <cell r="A133">
            <v>109</v>
          </cell>
          <cell r="B133" t="str">
            <v>Ενεργητική ενσωμάτωση, μεταξύ άλλων με σκοπό την προώθηση της ισότητας των ευκαιριών και της ενεργητικής συμμετοχής και τη βελτίωση της απασχολησιμότητας</v>
          </cell>
        </row>
        <row r="134">
          <cell r="A134">
            <v>110</v>
          </cell>
          <cell r="B134" t="str">
            <v>Κοινωνικοοικονομική ένταξη των περιθωριοποιημένων κοινοτήτων, όπως οι Ρομά</v>
          </cell>
        </row>
        <row r="135">
          <cell r="A135">
            <v>110</v>
          </cell>
          <cell r="B135" t="str">
            <v>Κοινωνικοοικονομική ένταξη των περιθωριοποιημένων κοινοτήτων, όπως οι Ρομά</v>
          </cell>
        </row>
        <row r="136">
          <cell r="A136">
            <v>111</v>
          </cell>
          <cell r="B136" t="str">
            <v>Καταπολέμηση όλων των μορφών διακρίσεων και προώθηση της ισότητας των ευκαιριών</v>
          </cell>
        </row>
        <row r="137">
          <cell r="A137">
            <v>112</v>
          </cell>
          <cell r="B137" t="str">
            <v>Βελτίωση της πρόσβασης σε οικονομικά προσιτές, βιώσιμες και υψηλής ποιότητας υπηρεσίες, συμπεριλαμβανομένων της υγειονομικής περίθαλψης και των κοινωνικών υπηρεσιών γενικού συμφέροντος</v>
          </cell>
        </row>
        <row r="138">
          <cell r="A138">
            <v>113</v>
          </cell>
          <cell r="B138" t="str">
            <v>Προώθηση της κοινωνικής επιχειρηματικότητας και της επαγγελματικής ένταξης σε κοινωνικές υπηρεσίες και της κοινωνικής οικονομίας και της οικονομίας της αλληλεγγύης για τη διευκόλυνση της πρόσβασης στην απασχόληση</v>
          </cell>
        </row>
        <row r="139">
          <cell r="A139">
            <v>114</v>
          </cell>
          <cell r="B139" t="str">
            <v>Στρατηγικές τοπικής ανάπτυξης με πρωτοβουλία τοπικών κοινοτήτων</v>
          </cell>
        </row>
        <row r="140">
          <cell r="A140" t="str">
            <v>VII. Επένδυση στην εκπαίδευση, στην κατάρτιση και στην επαγγελματική κατάρτιση για δεξιότητες και δια βίου μάθηση:</v>
          </cell>
        </row>
        <row r="141">
          <cell r="B141" t="str">
            <v xml:space="preserve"> </v>
          </cell>
        </row>
        <row r="142">
          <cell r="A142">
            <v>115</v>
          </cell>
          <cell r="B142" t="str">
            <v xml:space="preserve">Περιορισμός και πρόληψη της πρόωρης εγκατάλειψης του σχολείου και προώθηση της ισότιμης πρόσβασης σε προσχολική, πρωτοβάθμια και δευτεροβάθμια εκπαίδευση καλής ποιότητας, συμπεριλαμβανομένων των τυπικών, μη τυπικών και άτυπων μαθησιακών διαδρομών για την </v>
          </cell>
        </row>
        <row r="143">
          <cell r="A143">
            <v>116</v>
          </cell>
          <cell r="B143" t="str">
            <v>Βελτίωση της ποιότητας και της αποτελεσματικότητας, όπως επίσης και της πρόσβασης στην τριτοβάθμια ή ισοδύναμη εκπαίδευση με σκοπό την αύξηση των επιπέδων συμμετοχής σ’ αυτή τη βαθμίδα και των επιπέδων ολοκλήρωσής της, ιδίως για τις μειονεκτικές ομάδες</v>
          </cell>
        </row>
        <row r="144">
          <cell r="A144">
            <v>117</v>
          </cell>
          <cell r="B144" t="str">
            <v>Ενίσχυση της ισότιμης πρόσβασης στη διά βίου μάθηση, για όλες τις ηλικιακές ομάδες, σε τυπικό, μη τυπικό και άτυπο πλαίσιο, αναβάθμιση των γνώσεων, των δεξιοτήτων και των ικανοτήτων του εργατικού δυναμικού και προώθηση ευέλικτων μαθησιακών διαδρομών, μετα</v>
          </cell>
        </row>
        <row r="145">
          <cell r="A145">
            <v>118</v>
          </cell>
          <cell r="B145" t="str">
            <v>Βελτίωση της συνάφειας των συστημάτων εκπαίδευσης και κατάρτισης με την αγορά εργασίας, διευκόλυνση της μετάβασης από την εκπαίδευση στην εργασία, ενίσχυση των συστημάτων επαγγελματικής εκπαίδευσης και κατάρτισης και βελτίωση της ποιότητάς τους, μεταξύ άλ</v>
          </cell>
        </row>
        <row r="146">
          <cell r="A146" t="str">
            <v xml:space="preserve"> VIII. Ενίσχυση της θεσμικής ικανότητας των δημόσιων αρχών και των ενδιαφερόμενων φορέων και αποτελεσματική δημόσια διοίκηση:</v>
          </cell>
        </row>
        <row r="147">
          <cell r="B147" t="str">
            <v xml:space="preserve"> </v>
          </cell>
        </row>
        <row r="148">
          <cell r="A148">
            <v>119</v>
          </cell>
          <cell r="B148" t="str">
            <v>Επένδυση στη θεσμική ικανότητα και στην αποτελεσματικότητα των δημόσιων διοικήσεων και των δημόσιων υπηρεσιών σε εθνικό, περιφερειακό και τοπικό επίπεδο με σκοπό την πραγματοποίηση μεταρρυθμίσεων, τη βελτίωση των κανονιστικών διατάξεων και τη χρηστή διακυ</v>
          </cell>
        </row>
        <row r="149">
          <cell r="A149">
            <v>120</v>
          </cell>
          <cell r="B149" t="str">
            <v>Ανάπτυξη ικανοτήτων για όλα τα ενδιαφερόμενα μέρη που προσφέρουν εκπαίδευση, διά βίου μάθηση, κατάρτιση και απασχόληση και εφαρμόζουν κοινωνικές πολιτικές, μεταξύ άλλων μέσω τομεακών και εδαφικών συμφώνων με σκοπό την κινητοποίηση για μεταρρυθμίσεις σε εθ</v>
          </cell>
        </row>
        <row r="150">
          <cell r="A150" t="str">
            <v xml:space="preserve"> ΙΧ. Τεχνική Βοήθεια</v>
          </cell>
        </row>
        <row r="151">
          <cell r="B151" t="str">
            <v xml:space="preserve"> </v>
          </cell>
        </row>
        <row r="152">
          <cell r="A152">
            <v>121</v>
          </cell>
          <cell r="B152" t="str">
            <v>Προετοιμασία, εφαρμογή, παρακολούθηση, επιθεώρηση</v>
          </cell>
        </row>
        <row r="153">
          <cell r="A153">
            <v>122</v>
          </cell>
          <cell r="B153" t="str">
            <v>Αξιολόγηση και μελέτες</v>
          </cell>
        </row>
        <row r="154">
          <cell r="A154">
            <v>123</v>
          </cell>
          <cell r="B154" t="str">
            <v>Πληροφόρηση και επικοινωνία</v>
          </cell>
        </row>
        <row r="155">
          <cell r="B155" t="str">
            <v xml:space="preserve"> </v>
          </cell>
        </row>
        <row r="156">
          <cell r="A156">
            <v>121</v>
          </cell>
          <cell r="B156" t="str">
            <v>Προετοιμασία, εφαρμογή, παρακολούθηση, επιθεώρηση</v>
          </cell>
        </row>
        <row r="157">
          <cell r="A157">
            <v>122</v>
          </cell>
          <cell r="B157" t="str">
            <v>Αξιολόγηση και μελέτες</v>
          </cell>
        </row>
        <row r="158">
          <cell r="A158">
            <v>123</v>
          </cell>
          <cell r="B158" t="str">
            <v>Πληροφόρηση και επικοινωνία</v>
          </cell>
        </row>
      </sheetData>
      <sheetData sheetId="2" refreshError="1"/>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s://www.statistics.gr/el/statistics/-/publication/SDT04/2021" TargetMode="Externa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www.psychargos.gov.gr/" TargetMode="External"/></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www.psychargos.gov.gr/"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O8"/>
  <sheetViews>
    <sheetView tabSelected="1" workbookViewId="0">
      <selection activeCell="K1" sqref="K1"/>
    </sheetView>
  </sheetViews>
  <sheetFormatPr defaultRowHeight="15" x14ac:dyDescent="0.25"/>
  <cols>
    <col min="1" max="1" width="4.28515625" customWidth="1"/>
    <col min="2" max="2" width="4" customWidth="1"/>
    <col min="3" max="3" width="6" customWidth="1"/>
    <col min="4" max="4" width="24.140625" customWidth="1"/>
    <col min="5" max="5" width="10.140625" customWidth="1"/>
    <col min="6" max="6" width="12" customWidth="1"/>
    <col min="7" max="7" width="8.140625" customWidth="1"/>
    <col min="8" max="8" width="7.28515625" customWidth="1"/>
    <col min="9" max="9" width="9.85546875" customWidth="1"/>
    <col min="10" max="10" width="17.42578125" customWidth="1"/>
    <col min="11" max="11" width="11" customWidth="1"/>
    <col min="12" max="12" width="7.85546875" customWidth="1"/>
    <col min="13" max="13" width="10.140625" customWidth="1"/>
    <col min="14" max="14" width="70" customWidth="1"/>
  </cols>
  <sheetData>
    <row r="1" spans="1:15" x14ac:dyDescent="0.25">
      <c r="A1" s="4" t="s">
        <v>4</v>
      </c>
      <c r="B1" s="2" t="s">
        <v>44</v>
      </c>
      <c r="K1" s="27">
        <v>45198</v>
      </c>
    </row>
    <row r="3" spans="1:15" ht="15.75" x14ac:dyDescent="0.25">
      <c r="A3" s="17" t="s">
        <v>101</v>
      </c>
      <c r="D3" s="7"/>
    </row>
    <row r="5" spans="1:15" ht="51" customHeight="1" x14ac:dyDescent="0.25">
      <c r="A5" s="243" t="s">
        <v>30</v>
      </c>
      <c r="B5" s="243" t="s">
        <v>31</v>
      </c>
      <c r="C5" s="245" t="s">
        <v>91</v>
      </c>
      <c r="D5" s="248" t="s">
        <v>14</v>
      </c>
      <c r="E5" s="248" t="s">
        <v>17</v>
      </c>
      <c r="F5" s="248" t="s">
        <v>15</v>
      </c>
      <c r="G5" s="245" t="s">
        <v>98</v>
      </c>
      <c r="H5" s="245" t="s">
        <v>72</v>
      </c>
      <c r="I5" s="13" t="s">
        <v>102</v>
      </c>
      <c r="J5" s="248" t="s">
        <v>27</v>
      </c>
      <c r="K5" s="248" t="s">
        <v>18</v>
      </c>
      <c r="L5" s="250" t="s">
        <v>92</v>
      </c>
      <c r="M5" s="251"/>
      <c r="N5" s="245" t="s">
        <v>99</v>
      </c>
    </row>
    <row r="6" spans="1:15" x14ac:dyDescent="0.25">
      <c r="A6" s="244"/>
      <c r="B6" s="244"/>
      <c r="C6" s="246"/>
      <c r="D6" s="246"/>
      <c r="E6" s="246"/>
      <c r="F6" s="246"/>
      <c r="G6" s="249"/>
      <c r="H6" s="249"/>
      <c r="I6" s="16" t="s">
        <v>96</v>
      </c>
      <c r="J6" s="246"/>
      <c r="K6" s="246"/>
      <c r="L6" s="25" t="s">
        <v>93</v>
      </c>
      <c r="M6" s="25" t="s">
        <v>94</v>
      </c>
      <c r="N6" s="247"/>
    </row>
    <row r="7" spans="1:15" ht="156" x14ac:dyDescent="0.25">
      <c r="A7" s="93" t="s">
        <v>55</v>
      </c>
      <c r="B7" s="93">
        <v>1</v>
      </c>
      <c r="C7" s="20" t="s">
        <v>73</v>
      </c>
      <c r="D7" s="94" t="s">
        <v>85</v>
      </c>
      <c r="E7" s="20" t="s">
        <v>346</v>
      </c>
      <c r="F7" s="20" t="s">
        <v>32</v>
      </c>
      <c r="G7" s="150" t="s">
        <v>470</v>
      </c>
      <c r="H7" s="96">
        <v>2013</v>
      </c>
      <c r="I7" s="95">
        <v>750</v>
      </c>
      <c r="J7" s="20" t="s">
        <v>280</v>
      </c>
      <c r="K7" s="20" t="s">
        <v>162</v>
      </c>
      <c r="L7" s="97">
        <v>58</v>
      </c>
      <c r="M7" s="151" t="s">
        <v>468</v>
      </c>
      <c r="N7" s="1" t="s">
        <v>471</v>
      </c>
      <c r="O7" s="45"/>
    </row>
    <row r="8" spans="1:15" ht="120" x14ac:dyDescent="0.25">
      <c r="A8" s="93" t="s">
        <v>56</v>
      </c>
      <c r="B8" s="93">
        <v>1</v>
      </c>
      <c r="C8" s="20" t="s">
        <v>74</v>
      </c>
      <c r="D8" s="94" t="s">
        <v>281</v>
      </c>
      <c r="E8" s="20" t="s">
        <v>347</v>
      </c>
      <c r="F8" s="20" t="s">
        <v>32</v>
      </c>
      <c r="G8" s="95">
        <v>990000</v>
      </c>
      <c r="H8" s="96">
        <v>2013</v>
      </c>
      <c r="I8" s="95">
        <v>6500000</v>
      </c>
      <c r="J8" s="20" t="s">
        <v>282</v>
      </c>
      <c r="K8" s="20" t="s">
        <v>29</v>
      </c>
      <c r="L8" s="97" t="s">
        <v>104</v>
      </c>
      <c r="M8" s="151" t="s">
        <v>469</v>
      </c>
      <c r="N8" s="1" t="s">
        <v>283</v>
      </c>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4" right="0.28999999999999998" top="0.47" bottom="0.42" header="0.26" footer="0.18"/>
  <pageSetup paperSize="9" scale="70" fitToHeight="20" orientation="landscape" r:id="rId1"/>
  <headerFooter>
    <oddFooter>&amp;L&amp;8&amp;F-&amp;A&amp;R&amp;8&amp;P/&amp;N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8">
    <pageSetUpPr fitToPage="1"/>
  </sheetPr>
  <dimension ref="A1:V43"/>
  <sheetViews>
    <sheetView topLeftCell="B1" zoomScaleNormal="100" workbookViewId="0">
      <selection activeCell="P6" sqref="P6"/>
    </sheetView>
  </sheetViews>
  <sheetFormatPr defaultRowHeight="15" x14ac:dyDescent="0.25"/>
  <cols>
    <col min="1" max="1" width="5.42578125" style="12" customWidth="1"/>
    <col min="2" max="2" width="5.28515625" style="12" customWidth="1"/>
    <col min="3" max="3" width="7.28515625" style="10" hidden="1" customWidth="1"/>
    <col min="4" max="4" width="6.28515625" style="10" customWidth="1"/>
    <col min="5" max="5" width="29" style="10" customWidth="1"/>
    <col min="6" max="6" width="10.42578125" style="10" bestFit="1" customWidth="1"/>
    <col min="7" max="7" width="10.42578125" style="10" customWidth="1"/>
    <col min="8" max="8" width="11.5703125" style="10" customWidth="1"/>
    <col min="9" max="10" width="4.28515625" style="10" customWidth="1"/>
    <col min="11" max="11" width="10" style="10" customWidth="1"/>
    <col min="12" max="12" width="10.7109375" style="10" customWidth="1"/>
    <col min="13" max="13" width="10.85546875" style="10" customWidth="1"/>
    <col min="14" max="14" width="6.140625" style="10" customWidth="1"/>
    <col min="15" max="15" width="10.7109375" style="10" customWidth="1"/>
    <col min="16" max="16" width="59.140625" style="10" customWidth="1"/>
    <col min="17" max="19" width="9.140625" style="10"/>
    <col min="20" max="20" width="12.7109375" style="10" bestFit="1" customWidth="1"/>
    <col min="21" max="16384" width="9.140625" style="10"/>
  </cols>
  <sheetData>
    <row r="1" spans="1:22" x14ac:dyDescent="0.25">
      <c r="A1" s="8" t="s">
        <v>10</v>
      </c>
      <c r="B1" s="9" t="s">
        <v>47</v>
      </c>
    </row>
    <row r="2" spans="1:22" x14ac:dyDescent="0.25">
      <c r="A2" s="11" t="s">
        <v>79</v>
      </c>
      <c r="B2" s="9"/>
    </row>
    <row r="4" spans="1:22" ht="25.5" customHeight="1" x14ac:dyDescent="0.25">
      <c r="A4" s="252" t="s">
        <v>30</v>
      </c>
      <c r="B4" s="252" t="s">
        <v>31</v>
      </c>
      <c r="C4" s="245" t="s">
        <v>33</v>
      </c>
      <c r="D4" s="245" t="s">
        <v>91</v>
      </c>
      <c r="E4" s="245" t="s">
        <v>21</v>
      </c>
      <c r="F4" s="245" t="s">
        <v>28</v>
      </c>
      <c r="G4" s="245" t="s">
        <v>22</v>
      </c>
      <c r="H4" s="267" t="s">
        <v>53</v>
      </c>
      <c r="I4" s="254" t="s">
        <v>112</v>
      </c>
      <c r="J4" s="255"/>
      <c r="K4" s="256"/>
      <c r="L4" s="245" t="s">
        <v>27</v>
      </c>
      <c r="M4" s="245" t="s">
        <v>0</v>
      </c>
      <c r="N4" s="257" t="s">
        <v>92</v>
      </c>
      <c r="O4" s="258"/>
      <c r="P4" s="245" t="s">
        <v>97</v>
      </c>
    </row>
    <row r="5" spans="1:22" ht="25.5" customHeight="1" x14ac:dyDescent="0.25">
      <c r="A5" s="252"/>
      <c r="B5" s="252"/>
      <c r="C5" s="253"/>
      <c r="D5" s="253"/>
      <c r="E5" s="253"/>
      <c r="F5" s="247"/>
      <c r="G5" s="253"/>
      <c r="H5" s="268"/>
      <c r="I5" s="15" t="s">
        <v>23</v>
      </c>
      <c r="J5" s="15" t="s">
        <v>24</v>
      </c>
      <c r="K5" s="15" t="s">
        <v>25</v>
      </c>
      <c r="L5" s="247"/>
      <c r="M5" s="247"/>
      <c r="N5" s="25" t="s">
        <v>93</v>
      </c>
      <c r="O5" s="25" t="s">
        <v>94</v>
      </c>
      <c r="P5" s="247"/>
      <c r="T5" s="31"/>
      <c r="V5" s="31"/>
    </row>
    <row r="6" spans="1:22" ht="156" x14ac:dyDescent="0.25">
      <c r="A6" s="21" t="s">
        <v>58</v>
      </c>
      <c r="B6" s="22">
        <v>1</v>
      </c>
      <c r="C6" s="19" t="s">
        <v>34</v>
      </c>
      <c r="D6" s="20" t="s">
        <v>117</v>
      </c>
      <c r="E6" s="1" t="s">
        <v>37</v>
      </c>
      <c r="F6" s="20" t="s">
        <v>36</v>
      </c>
      <c r="G6" s="20" t="s">
        <v>26</v>
      </c>
      <c r="H6" s="20" t="s">
        <v>32</v>
      </c>
      <c r="I6" s="20"/>
      <c r="J6" s="20"/>
      <c r="K6" s="150" t="s">
        <v>548</v>
      </c>
      <c r="L6" s="20" t="s">
        <v>238</v>
      </c>
      <c r="M6" s="20" t="s">
        <v>29</v>
      </c>
      <c r="N6" s="98" t="s">
        <v>152</v>
      </c>
      <c r="O6" s="151" t="s">
        <v>491</v>
      </c>
      <c r="P6" s="156" t="s">
        <v>549</v>
      </c>
      <c r="T6" s="31"/>
      <c r="V6" s="31"/>
    </row>
    <row r="7" spans="1:22" ht="204" x14ac:dyDescent="0.25">
      <c r="A7" s="21" t="s">
        <v>58</v>
      </c>
      <c r="B7" s="22">
        <v>1</v>
      </c>
      <c r="C7" s="19" t="s">
        <v>34</v>
      </c>
      <c r="D7" s="20" t="s">
        <v>118</v>
      </c>
      <c r="E7" s="1" t="s">
        <v>243</v>
      </c>
      <c r="F7" s="20" t="s">
        <v>119</v>
      </c>
      <c r="G7" s="20" t="s">
        <v>26</v>
      </c>
      <c r="H7" s="20" t="s">
        <v>32</v>
      </c>
      <c r="I7" s="20"/>
      <c r="J7" s="20"/>
      <c r="K7" s="150" t="s">
        <v>569</v>
      </c>
      <c r="L7" s="20" t="s">
        <v>238</v>
      </c>
      <c r="M7" s="20" t="s">
        <v>29</v>
      </c>
      <c r="N7" s="98" t="s">
        <v>152</v>
      </c>
      <c r="O7" s="151" t="s">
        <v>491</v>
      </c>
      <c r="P7" s="156" t="s">
        <v>570</v>
      </c>
    </row>
    <row r="8" spans="1:22" ht="63" customHeight="1" x14ac:dyDescent="0.25">
      <c r="A8" s="21" t="s">
        <v>58</v>
      </c>
      <c r="B8" s="22">
        <v>1</v>
      </c>
      <c r="C8" s="20" t="s">
        <v>35</v>
      </c>
      <c r="D8" s="20" t="s">
        <v>148</v>
      </c>
      <c r="E8" s="1" t="s">
        <v>121</v>
      </c>
      <c r="F8" s="20" t="s">
        <v>3</v>
      </c>
      <c r="G8" s="20" t="s">
        <v>26</v>
      </c>
      <c r="H8" s="20" t="s">
        <v>32</v>
      </c>
      <c r="I8" s="20"/>
      <c r="J8" s="20"/>
      <c r="K8" s="20">
        <v>60</v>
      </c>
      <c r="L8" s="20" t="s">
        <v>238</v>
      </c>
      <c r="M8" s="20" t="s">
        <v>29</v>
      </c>
      <c r="N8" s="98" t="s">
        <v>152</v>
      </c>
      <c r="O8" s="151" t="s">
        <v>492</v>
      </c>
      <c r="P8" s="152" t="s">
        <v>493</v>
      </c>
    </row>
    <row r="9" spans="1:22" ht="223.5" x14ac:dyDescent="0.25">
      <c r="A9" s="21" t="s">
        <v>58</v>
      </c>
      <c r="B9" s="22">
        <v>1</v>
      </c>
      <c r="C9" s="20" t="s">
        <v>35</v>
      </c>
      <c r="D9" s="20" t="s">
        <v>233</v>
      </c>
      <c r="E9" s="1" t="s">
        <v>234</v>
      </c>
      <c r="F9" s="20" t="s">
        <v>352</v>
      </c>
      <c r="G9" s="20" t="s">
        <v>26</v>
      </c>
      <c r="H9" s="20" t="s">
        <v>32</v>
      </c>
      <c r="I9" s="20"/>
      <c r="J9" s="20"/>
      <c r="K9" s="18">
        <v>1018</v>
      </c>
      <c r="L9" s="20" t="s">
        <v>232</v>
      </c>
      <c r="M9" s="20" t="s">
        <v>29</v>
      </c>
      <c r="N9" s="98">
        <v>14</v>
      </c>
      <c r="O9" s="108">
        <v>12000000</v>
      </c>
      <c r="P9" s="117" t="s">
        <v>547</v>
      </c>
    </row>
    <row r="14" spans="1:22" x14ac:dyDescent="0.25">
      <c r="B14" s="52"/>
      <c r="C14" s="51"/>
      <c r="D14" s="51"/>
      <c r="E14" s="53" t="s">
        <v>267</v>
      </c>
      <c r="F14" s="51"/>
      <c r="G14" s="51"/>
      <c r="H14" s="51"/>
    </row>
    <row r="15" spans="1:22" x14ac:dyDescent="0.25">
      <c r="A15" s="10"/>
      <c r="B15" s="55"/>
      <c r="C15" s="56"/>
      <c r="D15" s="56"/>
      <c r="E15" s="54" t="s">
        <v>266</v>
      </c>
      <c r="F15" s="51"/>
      <c r="G15" s="51"/>
      <c r="H15" s="51"/>
    </row>
    <row r="16" spans="1:22" x14ac:dyDescent="0.25">
      <c r="A16" s="47"/>
      <c r="B16" s="55"/>
      <c r="C16" s="56"/>
      <c r="D16" s="56"/>
    </row>
    <row r="17" spans="1:8" ht="22.5" x14ac:dyDescent="0.25">
      <c r="A17" s="10"/>
      <c r="B17" s="10"/>
      <c r="E17" s="48" t="s">
        <v>256</v>
      </c>
      <c r="F17" s="48" t="s">
        <v>257</v>
      </c>
      <c r="G17" s="48" t="s">
        <v>258</v>
      </c>
      <c r="H17" s="48" t="s">
        <v>258</v>
      </c>
    </row>
    <row r="18" spans="1:8" x14ac:dyDescent="0.25">
      <c r="A18" s="10"/>
      <c r="B18" s="10"/>
      <c r="E18" s="49">
        <v>1</v>
      </c>
      <c r="F18" s="50" t="s">
        <v>263</v>
      </c>
      <c r="G18" s="50" t="s">
        <v>264</v>
      </c>
      <c r="H18" s="50" t="s">
        <v>265</v>
      </c>
    </row>
    <row r="19" spans="1:8" ht="18.75" customHeight="1" x14ac:dyDescent="0.25">
      <c r="A19" s="10"/>
      <c r="B19" s="10"/>
      <c r="E19" s="48" t="s">
        <v>259</v>
      </c>
      <c r="F19" s="57">
        <v>0.2</v>
      </c>
      <c r="G19" s="58">
        <v>300.41998630831637</v>
      </c>
      <c r="H19" s="58">
        <f>F19*G19</f>
        <v>60.083997261663278</v>
      </c>
    </row>
    <row r="20" spans="1:8" ht="18.75" customHeight="1" x14ac:dyDescent="0.25">
      <c r="A20" s="10"/>
      <c r="B20" s="10"/>
      <c r="E20" s="48" t="s">
        <v>260</v>
      </c>
      <c r="F20" s="57">
        <v>0.55000000000000004</v>
      </c>
      <c r="G20" s="58">
        <v>111.35079090823071</v>
      </c>
      <c r="H20" s="58">
        <f>F20*G20</f>
        <v>61.242934999526895</v>
      </c>
    </row>
    <row r="21" spans="1:8" ht="18.75" customHeight="1" x14ac:dyDescent="0.25">
      <c r="A21" s="10"/>
      <c r="B21" s="10"/>
      <c r="E21" s="48" t="s">
        <v>261</v>
      </c>
      <c r="F21" s="57">
        <v>0.25</v>
      </c>
      <c r="G21" s="58">
        <v>240.44488045735321</v>
      </c>
      <c r="H21" s="58">
        <f>F21*G21</f>
        <v>60.111220114338302</v>
      </c>
    </row>
    <row r="22" spans="1:8" ht="18.75" customHeight="1" x14ac:dyDescent="0.25">
      <c r="A22" s="10"/>
      <c r="B22" s="10"/>
      <c r="E22" s="48"/>
      <c r="F22" s="59"/>
      <c r="G22" s="74" t="s">
        <v>262</v>
      </c>
      <c r="H22" s="58">
        <f>SUM(H19:H21)</f>
        <v>181.43815237552846</v>
      </c>
    </row>
    <row r="23" spans="1:8" ht="22.5" customHeight="1" x14ac:dyDescent="0.25">
      <c r="E23" s="75" t="s">
        <v>268</v>
      </c>
      <c r="F23" s="75"/>
      <c r="G23" s="75"/>
      <c r="H23" s="76">
        <v>180</v>
      </c>
    </row>
    <row r="27" spans="1:8" x14ac:dyDescent="0.25">
      <c r="E27" s="73" t="s">
        <v>275</v>
      </c>
    </row>
    <row r="28" spans="1:8" x14ac:dyDescent="0.25">
      <c r="E28" s="54" t="s">
        <v>274</v>
      </c>
    </row>
    <row r="30" spans="1:8" ht="22.5" x14ac:dyDescent="0.25">
      <c r="B30" s="68"/>
      <c r="C30" s="69"/>
      <c r="D30" s="70"/>
      <c r="E30" s="70"/>
      <c r="F30" s="71"/>
      <c r="G30" s="63" t="s">
        <v>271</v>
      </c>
      <c r="H30" s="63" t="s">
        <v>269</v>
      </c>
    </row>
    <row r="31" spans="1:8" x14ac:dyDescent="0.25">
      <c r="B31" s="68"/>
      <c r="C31" s="69"/>
      <c r="D31" s="70"/>
      <c r="E31" s="70"/>
      <c r="F31" s="71"/>
      <c r="G31" s="64">
        <v>0.8</v>
      </c>
      <c r="H31" s="64">
        <v>0.2</v>
      </c>
    </row>
    <row r="32" spans="1:8" x14ac:dyDescent="0.25">
      <c r="B32" s="68"/>
      <c r="C32" s="69"/>
      <c r="D32" s="70"/>
      <c r="E32" s="70"/>
      <c r="F32" s="134" t="s">
        <v>568</v>
      </c>
      <c r="G32" s="133">
        <f>5600*G31</f>
        <v>4480</v>
      </c>
      <c r="H32" s="133">
        <f>5600*H31</f>
        <v>1120</v>
      </c>
    </row>
    <row r="33" spans="2:8" x14ac:dyDescent="0.25">
      <c r="B33" s="68"/>
      <c r="C33" s="69"/>
      <c r="D33" s="70"/>
      <c r="E33" s="70"/>
      <c r="F33" s="72" t="s">
        <v>276</v>
      </c>
      <c r="G33" s="66">
        <v>1.1000000000000001</v>
      </c>
      <c r="H33" s="66">
        <v>2.17</v>
      </c>
    </row>
    <row r="34" spans="2:8" x14ac:dyDescent="0.25">
      <c r="B34" s="68"/>
      <c r="C34" s="69"/>
      <c r="D34" s="70"/>
      <c r="E34" s="70"/>
      <c r="F34" s="72" t="s">
        <v>270</v>
      </c>
      <c r="G34" s="65">
        <f>G32/G33</f>
        <v>4072.7272727272725</v>
      </c>
      <c r="H34" s="65">
        <f>H32/H33</f>
        <v>516.12903225806451</v>
      </c>
    </row>
    <row r="35" spans="2:8" x14ac:dyDescent="0.25">
      <c r="B35" s="68"/>
      <c r="C35" s="69"/>
      <c r="D35" s="70"/>
      <c r="E35" s="70"/>
      <c r="F35" s="72" t="s">
        <v>272</v>
      </c>
      <c r="G35" s="62">
        <v>0.26400000000000001</v>
      </c>
      <c r="H35" s="62">
        <v>0.60599999999999998</v>
      </c>
    </row>
    <row r="36" spans="2:8" x14ac:dyDescent="0.25">
      <c r="B36" s="68"/>
      <c r="C36" s="69"/>
      <c r="D36" s="70"/>
      <c r="E36" s="70"/>
      <c r="F36" s="72" t="s">
        <v>273</v>
      </c>
      <c r="G36" s="67">
        <f>G35*G34</f>
        <v>1075.2</v>
      </c>
      <c r="H36" s="67">
        <f>H35*H34</f>
        <v>312.77419354838707</v>
      </c>
    </row>
    <row r="37" spans="2:8" ht="24" customHeight="1" x14ac:dyDescent="0.25">
      <c r="B37" s="77"/>
      <c r="C37" s="78"/>
      <c r="D37" s="79"/>
      <c r="E37" s="79"/>
      <c r="F37" s="80" t="s">
        <v>277</v>
      </c>
      <c r="G37" s="266">
        <f>G36+H36</f>
        <v>1387.9741935483871</v>
      </c>
      <c r="H37" s="266"/>
    </row>
    <row r="38" spans="2:8" x14ac:dyDescent="0.25">
      <c r="G38" s="60"/>
      <c r="H38" s="60"/>
    </row>
    <row r="39" spans="2:8" x14ac:dyDescent="0.25">
      <c r="E39" s="61"/>
    </row>
    <row r="40" spans="2:8" x14ac:dyDescent="0.25">
      <c r="E40" s="61"/>
    </row>
    <row r="41" spans="2:8" x14ac:dyDescent="0.25">
      <c r="E41" s="61"/>
    </row>
    <row r="42" spans="2:8" x14ac:dyDescent="0.25">
      <c r="E42" s="61"/>
    </row>
    <row r="43" spans="2:8" x14ac:dyDescent="0.25">
      <c r="E43" s="61"/>
    </row>
  </sheetData>
  <mergeCells count="14">
    <mergeCell ref="G37:H37"/>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25" right="0.33" top="0.55118110236220474" bottom="0.42" header="0.23622047244094491" footer="0.19685039370078741"/>
  <pageSetup paperSize="9" scale="73" fitToHeight="0" orientation="landscape" r:id="rId1"/>
  <headerFooter>
    <oddFooter>&amp;L&amp;8&amp;F-&amp;A&amp;R&amp;9&amp;P/&amp;N</oddFooter>
  </headerFooter>
  <rowBreaks count="1" manualBreakCount="1">
    <brk id="1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9">
    <pageSetUpPr fitToPage="1"/>
  </sheetPr>
  <dimension ref="A1:N7"/>
  <sheetViews>
    <sheetView zoomScaleNormal="100" workbookViewId="0"/>
  </sheetViews>
  <sheetFormatPr defaultRowHeight="15" x14ac:dyDescent="0.25"/>
  <cols>
    <col min="1" max="1" width="4.28515625" customWidth="1"/>
    <col min="2" max="2" width="4" customWidth="1"/>
    <col min="3" max="3" width="6" customWidth="1"/>
    <col min="4" max="4" width="24.140625" customWidth="1"/>
    <col min="5" max="5" width="10.140625" customWidth="1"/>
    <col min="6" max="6" width="12" customWidth="1"/>
    <col min="7" max="7" width="7.42578125" customWidth="1"/>
    <col min="8" max="8" width="7.28515625" customWidth="1"/>
    <col min="9" max="9" width="9.85546875" customWidth="1"/>
    <col min="10" max="10" width="16.140625" customWidth="1"/>
    <col min="11" max="11" width="11" customWidth="1"/>
    <col min="12" max="12" width="7.85546875" customWidth="1"/>
    <col min="13" max="13" width="10.140625" customWidth="1"/>
    <col min="14" max="14" width="34.7109375" customWidth="1"/>
  </cols>
  <sheetData>
    <row r="1" spans="1:14" x14ac:dyDescent="0.25">
      <c r="A1" s="5" t="s">
        <v>9</v>
      </c>
      <c r="B1" s="3" t="s">
        <v>48</v>
      </c>
    </row>
    <row r="3" spans="1:14" ht="15.75" x14ac:dyDescent="0.25">
      <c r="A3" s="17" t="s">
        <v>101</v>
      </c>
      <c r="D3" s="7"/>
    </row>
    <row r="5" spans="1:14"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x14ac:dyDescent="0.25">
      <c r="A6" s="244"/>
      <c r="B6" s="244"/>
      <c r="C6" s="246"/>
      <c r="D6" s="246"/>
      <c r="E6" s="246"/>
      <c r="F6" s="246"/>
      <c r="G6" s="249"/>
      <c r="H6" s="249"/>
      <c r="I6" s="16" t="s">
        <v>96</v>
      </c>
      <c r="J6" s="246"/>
      <c r="K6" s="246"/>
      <c r="L6" s="25" t="s">
        <v>93</v>
      </c>
      <c r="M6" s="25" t="s">
        <v>94</v>
      </c>
      <c r="N6" s="247"/>
    </row>
    <row r="7" spans="1:14" ht="60" x14ac:dyDescent="0.25">
      <c r="A7" s="93" t="s">
        <v>1</v>
      </c>
      <c r="B7" s="93">
        <v>1</v>
      </c>
      <c r="C7" s="20" t="s">
        <v>328</v>
      </c>
      <c r="D7" s="94" t="s">
        <v>302</v>
      </c>
      <c r="E7" s="20" t="s">
        <v>303</v>
      </c>
      <c r="F7" s="20" t="s">
        <v>32</v>
      </c>
      <c r="G7" s="100">
        <v>1973</v>
      </c>
      <c r="H7" s="96">
        <v>2012</v>
      </c>
      <c r="I7" s="100">
        <v>0</v>
      </c>
      <c r="J7" s="20" t="s">
        <v>341</v>
      </c>
      <c r="K7" s="20" t="s">
        <v>29</v>
      </c>
      <c r="L7" s="98" t="s">
        <v>107</v>
      </c>
      <c r="M7" s="108">
        <v>15145388</v>
      </c>
      <c r="N7" s="1" t="s">
        <v>304</v>
      </c>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4" right="0.3" top="0.42" bottom="0.39" header="0.24" footer="0.18"/>
  <pageSetup paperSize="9" scale="86" fitToHeight="20" orientation="landscape" r:id="rId1"/>
  <headerFooter>
    <oddFooter>&amp;L&amp;8&amp;F-&amp;A&amp;R&amp;8&amp;P/&amp;N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0">
    <pageSetUpPr fitToPage="1"/>
  </sheetPr>
  <dimension ref="A1:P7"/>
  <sheetViews>
    <sheetView zoomScaleNormal="100" workbookViewId="0"/>
  </sheetViews>
  <sheetFormatPr defaultRowHeight="15" x14ac:dyDescent="0.25"/>
  <cols>
    <col min="1" max="1" width="5.42578125" style="12" customWidth="1"/>
    <col min="2" max="2" width="4.85546875"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9.7109375" style="10" customWidth="1"/>
    <col min="12" max="12" width="16.85546875" style="10" bestFit="1" customWidth="1"/>
    <col min="13" max="13" width="10.85546875" style="10" customWidth="1"/>
    <col min="14" max="14" width="6.140625" style="10" customWidth="1"/>
    <col min="15" max="15" width="10.7109375" style="10" customWidth="1"/>
    <col min="16" max="16" width="35.42578125" style="10" customWidth="1"/>
    <col min="17" max="16384" width="9.140625" style="10"/>
  </cols>
  <sheetData>
    <row r="1" spans="1:16" x14ac:dyDescent="0.25">
      <c r="A1" s="8" t="s">
        <v>9</v>
      </c>
      <c r="B1" s="9" t="s">
        <v>48</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7" t="s">
        <v>92</v>
      </c>
      <c r="O4" s="258"/>
      <c r="P4" s="245" t="s">
        <v>97</v>
      </c>
    </row>
    <row r="5" spans="1:16" ht="25.5" customHeight="1" x14ac:dyDescent="0.25">
      <c r="A5" s="252"/>
      <c r="B5" s="252"/>
      <c r="C5" s="253"/>
      <c r="D5" s="253"/>
      <c r="E5" s="253"/>
      <c r="F5" s="247"/>
      <c r="G5" s="253"/>
      <c r="H5" s="247"/>
      <c r="I5" s="15" t="s">
        <v>23</v>
      </c>
      <c r="J5" s="15" t="s">
        <v>24</v>
      </c>
      <c r="K5" s="15" t="s">
        <v>25</v>
      </c>
      <c r="L5" s="247"/>
      <c r="M5" s="247"/>
      <c r="N5" s="25" t="s">
        <v>93</v>
      </c>
      <c r="O5" s="25" t="s">
        <v>94</v>
      </c>
      <c r="P5" s="247"/>
    </row>
    <row r="6" spans="1:16" ht="144" x14ac:dyDescent="0.25">
      <c r="A6" s="22" t="s">
        <v>1</v>
      </c>
      <c r="B6" s="22">
        <v>1</v>
      </c>
      <c r="C6" s="19" t="s">
        <v>34</v>
      </c>
      <c r="D6" s="20" t="s">
        <v>82</v>
      </c>
      <c r="E6" s="1" t="s">
        <v>38</v>
      </c>
      <c r="F6" s="20" t="s">
        <v>346</v>
      </c>
      <c r="G6" s="20" t="s">
        <v>26</v>
      </c>
      <c r="H6" s="20" t="s">
        <v>32</v>
      </c>
      <c r="I6" s="20"/>
      <c r="J6" s="20"/>
      <c r="K6" s="101">
        <v>25000</v>
      </c>
      <c r="L6" s="20" t="s">
        <v>238</v>
      </c>
      <c r="M6" s="20" t="s">
        <v>29</v>
      </c>
      <c r="N6" s="98" t="s">
        <v>107</v>
      </c>
      <c r="O6" s="108">
        <v>15145388</v>
      </c>
      <c r="P6" s="117" t="s">
        <v>494</v>
      </c>
    </row>
    <row r="7" spans="1:16" ht="102.75" customHeight="1" x14ac:dyDescent="0.25">
      <c r="A7" s="22" t="s">
        <v>1</v>
      </c>
      <c r="B7" s="22">
        <v>1</v>
      </c>
      <c r="C7" s="19" t="s">
        <v>34</v>
      </c>
      <c r="D7" s="20" t="s">
        <v>122</v>
      </c>
      <c r="E7" s="1" t="s">
        <v>39</v>
      </c>
      <c r="F7" s="20" t="s">
        <v>346</v>
      </c>
      <c r="G7" s="20" t="s">
        <v>26</v>
      </c>
      <c r="H7" s="20" t="s">
        <v>32</v>
      </c>
      <c r="I7" s="20"/>
      <c r="J7" s="20"/>
      <c r="K7" s="101">
        <v>95000</v>
      </c>
      <c r="L7" s="20" t="s">
        <v>238</v>
      </c>
      <c r="M7" s="20" t="s">
        <v>29</v>
      </c>
      <c r="N7" s="98" t="s">
        <v>107</v>
      </c>
      <c r="O7" s="97">
        <v>2854612</v>
      </c>
      <c r="P7" s="117" t="s">
        <v>164</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26" right="0.26" top="0.49" bottom="0.45" header="0.21" footer="0.19685039370078741"/>
  <pageSetup paperSize="9" scale="82" fitToHeight="0" orientation="landscape" r:id="rId1"/>
  <headerFooter>
    <oddFooter>&amp;L&amp;8&amp;F-&amp;A&amp;R&amp;9&amp;P/&amp;N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1">
    <pageSetUpPr fitToPage="1"/>
  </sheetPr>
  <dimension ref="A1:N11"/>
  <sheetViews>
    <sheetView workbookViewId="0"/>
  </sheetViews>
  <sheetFormatPr defaultRowHeight="15" x14ac:dyDescent="0.25"/>
  <cols>
    <col min="1" max="1" width="4.28515625" customWidth="1"/>
    <col min="2" max="2" width="4" customWidth="1"/>
    <col min="3" max="3" width="6" customWidth="1"/>
    <col min="4" max="4" width="16.28515625" customWidth="1"/>
    <col min="5" max="5" width="10.140625" customWidth="1"/>
    <col min="6" max="6" width="12" customWidth="1"/>
    <col min="7" max="7" width="7.42578125" customWidth="1"/>
    <col min="8" max="8" width="7.28515625" customWidth="1"/>
    <col min="9" max="9" width="9.85546875" customWidth="1"/>
    <col min="10" max="10" width="16.140625" customWidth="1"/>
    <col min="11" max="11" width="11" customWidth="1"/>
    <col min="12" max="12" width="6.42578125" customWidth="1"/>
    <col min="13" max="13" width="10.140625" customWidth="1"/>
    <col min="14" max="14" width="48.42578125" customWidth="1"/>
  </cols>
  <sheetData>
    <row r="1" spans="1:14" x14ac:dyDescent="0.25">
      <c r="A1" s="5" t="s">
        <v>8</v>
      </c>
      <c r="B1" s="3" t="s">
        <v>49</v>
      </c>
    </row>
    <row r="3" spans="1:14" ht="15.75" x14ac:dyDescent="0.25">
      <c r="A3" s="17" t="s">
        <v>101</v>
      </c>
      <c r="D3" s="7"/>
    </row>
    <row r="5" spans="1:14"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x14ac:dyDescent="0.25">
      <c r="A6" s="244"/>
      <c r="B6" s="244"/>
      <c r="C6" s="246"/>
      <c r="D6" s="246"/>
      <c r="E6" s="246"/>
      <c r="F6" s="246"/>
      <c r="G6" s="249"/>
      <c r="H6" s="249"/>
      <c r="I6" s="16" t="s">
        <v>96</v>
      </c>
      <c r="J6" s="246"/>
      <c r="K6" s="246"/>
      <c r="L6" s="25" t="s">
        <v>93</v>
      </c>
      <c r="M6" s="25" t="s">
        <v>94</v>
      </c>
      <c r="N6" s="247"/>
    </row>
    <row r="7" spans="1:14" ht="72" x14ac:dyDescent="0.25">
      <c r="A7" s="93" t="s">
        <v>63</v>
      </c>
      <c r="B7" s="93">
        <v>1</v>
      </c>
      <c r="C7" s="20" t="s">
        <v>144</v>
      </c>
      <c r="D7" s="94" t="s">
        <v>67</v>
      </c>
      <c r="E7" s="20" t="s">
        <v>205</v>
      </c>
      <c r="F7" s="20" t="s">
        <v>32</v>
      </c>
      <c r="G7" s="102">
        <v>0.38200000000000001</v>
      </c>
      <c r="H7" s="103">
        <v>2014</v>
      </c>
      <c r="I7" s="102">
        <v>0.85899999999999999</v>
      </c>
      <c r="J7" s="20" t="s">
        <v>342</v>
      </c>
      <c r="K7" s="20" t="s">
        <v>162</v>
      </c>
      <c r="L7" s="97">
        <v>20</v>
      </c>
      <c r="M7" s="151" t="s">
        <v>497</v>
      </c>
      <c r="N7" s="1" t="s">
        <v>327</v>
      </c>
    </row>
    <row r="8" spans="1:14" ht="132" x14ac:dyDescent="0.25">
      <c r="A8" s="93" t="s">
        <v>63</v>
      </c>
      <c r="B8" s="93">
        <v>2</v>
      </c>
      <c r="C8" s="20" t="s">
        <v>305</v>
      </c>
      <c r="D8" s="94" t="s">
        <v>306</v>
      </c>
      <c r="E8" s="20" t="s">
        <v>205</v>
      </c>
      <c r="F8" s="20" t="s">
        <v>32</v>
      </c>
      <c r="G8" s="104">
        <v>0.87</v>
      </c>
      <c r="H8" s="105">
        <v>2012</v>
      </c>
      <c r="I8" s="104">
        <v>1</v>
      </c>
      <c r="J8" s="20" t="s">
        <v>342</v>
      </c>
      <c r="K8" s="20" t="s">
        <v>29</v>
      </c>
      <c r="L8" s="97">
        <v>22</v>
      </c>
      <c r="M8" s="172" t="s">
        <v>498</v>
      </c>
      <c r="N8" s="1" t="s">
        <v>307</v>
      </c>
    </row>
    <row r="9" spans="1:14" ht="84" x14ac:dyDescent="0.25">
      <c r="A9" s="93" t="s">
        <v>64</v>
      </c>
      <c r="B9" s="93">
        <v>1</v>
      </c>
      <c r="C9" s="20" t="s">
        <v>145</v>
      </c>
      <c r="D9" s="94" t="s">
        <v>89</v>
      </c>
      <c r="E9" s="20" t="s">
        <v>346</v>
      </c>
      <c r="F9" s="20" t="s">
        <v>32</v>
      </c>
      <c r="G9" s="95">
        <v>200000</v>
      </c>
      <c r="H9" s="96">
        <v>2011</v>
      </c>
      <c r="I9" s="18">
        <v>330000</v>
      </c>
      <c r="J9" s="20" t="s">
        <v>308</v>
      </c>
      <c r="K9" s="20" t="s">
        <v>162</v>
      </c>
      <c r="L9" s="97" t="s">
        <v>108</v>
      </c>
      <c r="M9" s="151" t="s">
        <v>499</v>
      </c>
      <c r="N9" s="1" t="s">
        <v>500</v>
      </c>
    </row>
    <row r="10" spans="1:14" ht="72" x14ac:dyDescent="0.25">
      <c r="A10" s="93" t="s">
        <v>65</v>
      </c>
      <c r="B10" s="93">
        <v>1</v>
      </c>
      <c r="C10" s="20" t="s">
        <v>309</v>
      </c>
      <c r="D10" s="1" t="s">
        <v>310</v>
      </c>
      <c r="E10" s="20" t="s">
        <v>205</v>
      </c>
      <c r="F10" s="20" t="s">
        <v>32</v>
      </c>
      <c r="G10" s="106">
        <v>0.4375</v>
      </c>
      <c r="H10" s="96">
        <v>2014</v>
      </c>
      <c r="I10" s="107">
        <v>1</v>
      </c>
      <c r="J10" s="20" t="s">
        <v>343</v>
      </c>
      <c r="K10" s="20" t="s">
        <v>162</v>
      </c>
      <c r="L10" s="97" t="s">
        <v>109</v>
      </c>
      <c r="M10" s="151" t="s">
        <v>501</v>
      </c>
      <c r="N10" s="1" t="s">
        <v>311</v>
      </c>
    </row>
    <row r="11" spans="1:14" ht="52.5" customHeight="1" x14ac:dyDescent="0.25">
      <c r="A11" s="93" t="s">
        <v>66</v>
      </c>
      <c r="B11" s="93">
        <v>1</v>
      </c>
      <c r="C11" s="20" t="s">
        <v>146</v>
      </c>
      <c r="D11" s="94" t="s">
        <v>88</v>
      </c>
      <c r="E11" s="20" t="s">
        <v>205</v>
      </c>
      <c r="F11" s="20" t="s">
        <v>32</v>
      </c>
      <c r="G11" s="99">
        <v>0.34599999999999997</v>
      </c>
      <c r="H11" s="96">
        <v>2014</v>
      </c>
      <c r="I11" s="174" t="s">
        <v>495</v>
      </c>
      <c r="J11" s="20" t="s">
        <v>172</v>
      </c>
      <c r="K11" s="20" t="s">
        <v>29</v>
      </c>
      <c r="L11" s="98">
        <v>90</v>
      </c>
      <c r="M11" s="36">
        <v>6063043</v>
      </c>
      <c r="N11" s="1" t="s">
        <v>496</v>
      </c>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7559055118110237" right="0.27559055118110237" top="0.43307086614173229" bottom="0.43307086614173229" header="0.23622047244094491" footer="0.15748031496062992"/>
  <pageSetup paperSize="9" scale="83" fitToHeight="20" orientation="landscape" r:id="rId1"/>
  <headerFooter>
    <oddFooter>&amp;L&amp;8&amp;F-&amp;A&amp;R&amp;8&amp;P/&amp;N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2">
    <pageSetUpPr fitToPage="1"/>
  </sheetPr>
  <dimension ref="A1:P14"/>
  <sheetViews>
    <sheetView workbookViewId="0">
      <pane ySplit="5" topLeftCell="A6" activePane="bottomLeft" state="frozen"/>
      <selection pane="bottomLeft" activeCell="A6" sqref="A6"/>
    </sheetView>
  </sheetViews>
  <sheetFormatPr defaultRowHeight="15" x14ac:dyDescent="0.25"/>
  <cols>
    <col min="1" max="1" width="5.42578125" style="12" customWidth="1"/>
    <col min="2" max="2" width="4.85546875"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20.5703125" style="10" customWidth="1"/>
    <col min="13" max="13" width="10.85546875" style="10" customWidth="1"/>
    <col min="14" max="14" width="6.140625" style="10" customWidth="1"/>
    <col min="15" max="15" width="10.7109375" style="10" customWidth="1"/>
    <col min="16" max="16" width="35.42578125" style="10" customWidth="1"/>
    <col min="17" max="16384" width="9.140625" style="10"/>
  </cols>
  <sheetData>
    <row r="1" spans="1:16" x14ac:dyDescent="0.25">
      <c r="A1" s="8" t="s">
        <v>8</v>
      </c>
      <c r="B1" s="9" t="s">
        <v>49</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7" t="s">
        <v>92</v>
      </c>
      <c r="O4" s="258"/>
      <c r="P4" s="245" t="s">
        <v>97</v>
      </c>
    </row>
    <row r="5" spans="1:16" ht="25.5" customHeight="1" x14ac:dyDescent="0.25">
      <c r="A5" s="252"/>
      <c r="B5" s="252"/>
      <c r="C5" s="253"/>
      <c r="D5" s="253"/>
      <c r="E5" s="253"/>
      <c r="F5" s="247"/>
      <c r="G5" s="253"/>
      <c r="H5" s="247"/>
      <c r="I5" s="15" t="s">
        <v>23</v>
      </c>
      <c r="J5" s="15" t="s">
        <v>24</v>
      </c>
      <c r="K5" s="15" t="s">
        <v>25</v>
      </c>
      <c r="L5" s="247"/>
      <c r="M5" s="247"/>
      <c r="N5" s="25" t="s">
        <v>93</v>
      </c>
      <c r="O5" s="25" t="s">
        <v>94</v>
      </c>
      <c r="P5" s="247"/>
    </row>
    <row r="6" spans="1:16" ht="96" x14ac:dyDescent="0.25">
      <c r="A6" s="22" t="s">
        <v>63</v>
      </c>
      <c r="B6" s="22">
        <v>1</v>
      </c>
      <c r="C6" s="19" t="s">
        <v>34</v>
      </c>
      <c r="D6" s="20" t="s">
        <v>123</v>
      </c>
      <c r="E6" s="1" t="s">
        <v>353</v>
      </c>
      <c r="F6" s="20" t="s">
        <v>346</v>
      </c>
      <c r="G6" s="20" t="s">
        <v>26</v>
      </c>
      <c r="H6" s="20" t="s">
        <v>32</v>
      </c>
      <c r="I6" s="20"/>
      <c r="J6" s="20"/>
      <c r="K6" s="175" t="s">
        <v>502</v>
      </c>
      <c r="L6" s="20" t="s">
        <v>238</v>
      </c>
      <c r="M6" s="20" t="s">
        <v>29</v>
      </c>
      <c r="N6" s="97">
        <v>20</v>
      </c>
      <c r="O6" s="151" t="s">
        <v>497</v>
      </c>
      <c r="P6" s="1" t="s">
        <v>319</v>
      </c>
    </row>
    <row r="7" spans="1:16" ht="96" x14ac:dyDescent="0.25">
      <c r="A7" s="22" t="s">
        <v>63</v>
      </c>
      <c r="B7" s="22">
        <v>1</v>
      </c>
      <c r="C7" s="20" t="s">
        <v>35</v>
      </c>
      <c r="D7" s="20" t="s">
        <v>149</v>
      </c>
      <c r="E7" s="1" t="s">
        <v>124</v>
      </c>
      <c r="F7" s="20" t="s">
        <v>41</v>
      </c>
      <c r="G7" s="20" t="s">
        <v>26</v>
      </c>
      <c r="H7" s="20" t="s">
        <v>32</v>
      </c>
      <c r="I7" s="20"/>
      <c r="J7" s="20"/>
      <c r="K7" s="175" t="s">
        <v>503</v>
      </c>
      <c r="L7" s="20" t="s">
        <v>238</v>
      </c>
      <c r="M7" s="20" t="s">
        <v>29</v>
      </c>
      <c r="N7" s="97">
        <v>20</v>
      </c>
      <c r="O7" s="151" t="s">
        <v>497</v>
      </c>
      <c r="P7" s="1" t="s">
        <v>235</v>
      </c>
    </row>
    <row r="8" spans="1:16" ht="120" x14ac:dyDescent="0.25">
      <c r="A8" s="22" t="s">
        <v>63</v>
      </c>
      <c r="B8" s="22">
        <v>2</v>
      </c>
      <c r="C8" s="19" t="s">
        <v>34</v>
      </c>
      <c r="D8" s="20" t="s">
        <v>125</v>
      </c>
      <c r="E8" s="1" t="s">
        <v>154</v>
      </c>
      <c r="F8" s="20" t="s">
        <v>354</v>
      </c>
      <c r="G8" s="20" t="s">
        <v>26</v>
      </c>
      <c r="H8" s="20" t="s">
        <v>32</v>
      </c>
      <c r="I8" s="20"/>
      <c r="J8" s="20"/>
      <c r="K8" s="101">
        <v>50000</v>
      </c>
      <c r="L8" s="20" t="s">
        <v>238</v>
      </c>
      <c r="M8" s="20" t="s">
        <v>29</v>
      </c>
      <c r="N8" s="97">
        <v>22</v>
      </c>
      <c r="O8" s="172" t="s">
        <v>498</v>
      </c>
      <c r="P8" s="1" t="s">
        <v>318</v>
      </c>
    </row>
    <row r="9" spans="1:16" ht="120" x14ac:dyDescent="0.25">
      <c r="A9" s="22" t="s">
        <v>63</v>
      </c>
      <c r="B9" s="22">
        <v>2</v>
      </c>
      <c r="C9" s="20" t="s">
        <v>35</v>
      </c>
      <c r="D9" s="20" t="s">
        <v>150</v>
      </c>
      <c r="E9" s="1" t="s">
        <v>127</v>
      </c>
      <c r="F9" s="20" t="s">
        <v>41</v>
      </c>
      <c r="G9" s="20" t="s">
        <v>26</v>
      </c>
      <c r="H9" s="20" t="s">
        <v>32</v>
      </c>
      <c r="I9" s="20"/>
      <c r="J9" s="20"/>
      <c r="K9" s="108">
        <v>140</v>
      </c>
      <c r="L9" s="20" t="s">
        <v>238</v>
      </c>
      <c r="M9" s="20" t="s">
        <v>29</v>
      </c>
      <c r="N9" s="97">
        <v>22</v>
      </c>
      <c r="O9" s="172" t="s">
        <v>498</v>
      </c>
      <c r="P9" s="1" t="s">
        <v>325</v>
      </c>
    </row>
    <row r="10" spans="1:16" ht="60" x14ac:dyDescent="0.25">
      <c r="A10" s="22" t="s">
        <v>64</v>
      </c>
      <c r="B10" s="22">
        <v>1</v>
      </c>
      <c r="C10" s="19" t="s">
        <v>34</v>
      </c>
      <c r="D10" s="20" t="s">
        <v>128</v>
      </c>
      <c r="E10" s="1" t="s">
        <v>153</v>
      </c>
      <c r="F10" s="20" t="s">
        <v>355</v>
      </c>
      <c r="G10" s="20" t="s">
        <v>26</v>
      </c>
      <c r="H10" s="20" t="s">
        <v>32</v>
      </c>
      <c r="I10" s="20"/>
      <c r="J10" s="20"/>
      <c r="K10" s="108">
        <v>80000</v>
      </c>
      <c r="L10" s="20" t="s">
        <v>238</v>
      </c>
      <c r="M10" s="20" t="s">
        <v>29</v>
      </c>
      <c r="N10" s="97" t="s">
        <v>108</v>
      </c>
      <c r="O10" s="151" t="s">
        <v>499</v>
      </c>
      <c r="P10" s="1" t="s">
        <v>504</v>
      </c>
    </row>
    <row r="11" spans="1:16" ht="72" x14ac:dyDescent="0.25">
      <c r="A11" s="22" t="s">
        <v>64</v>
      </c>
      <c r="B11" s="22">
        <v>1</v>
      </c>
      <c r="C11" s="20" t="s">
        <v>35</v>
      </c>
      <c r="D11" s="20" t="s">
        <v>323</v>
      </c>
      <c r="E11" s="1" t="s">
        <v>129</v>
      </c>
      <c r="F11" s="20" t="s">
        <v>3</v>
      </c>
      <c r="G11" s="20" t="s">
        <v>26</v>
      </c>
      <c r="H11" s="20" t="s">
        <v>32</v>
      </c>
      <c r="I11" s="20"/>
      <c r="J11" s="20"/>
      <c r="K11" s="108">
        <v>18</v>
      </c>
      <c r="L11" s="20" t="s">
        <v>238</v>
      </c>
      <c r="M11" s="20" t="s">
        <v>29</v>
      </c>
      <c r="N11" s="97" t="s">
        <v>108</v>
      </c>
      <c r="O11" s="151" t="s">
        <v>499</v>
      </c>
      <c r="P11" s="1" t="s">
        <v>244</v>
      </c>
    </row>
    <row r="12" spans="1:16" ht="132" x14ac:dyDescent="0.25">
      <c r="A12" s="22" t="s">
        <v>65</v>
      </c>
      <c r="B12" s="22">
        <v>1</v>
      </c>
      <c r="C12" s="19" t="s">
        <v>34</v>
      </c>
      <c r="D12" s="20" t="s">
        <v>83</v>
      </c>
      <c r="E12" s="1" t="s">
        <v>155</v>
      </c>
      <c r="F12" s="20" t="s">
        <v>130</v>
      </c>
      <c r="G12" s="20" t="s">
        <v>26</v>
      </c>
      <c r="H12" s="20" t="s">
        <v>32</v>
      </c>
      <c r="I12" s="20"/>
      <c r="J12" s="20"/>
      <c r="K12" s="175" t="s">
        <v>505</v>
      </c>
      <c r="L12" s="20" t="s">
        <v>238</v>
      </c>
      <c r="M12" s="20" t="s">
        <v>29</v>
      </c>
      <c r="N12" s="97" t="s">
        <v>109</v>
      </c>
      <c r="O12" s="151" t="s">
        <v>501</v>
      </c>
      <c r="P12" s="1" t="s">
        <v>278</v>
      </c>
    </row>
    <row r="13" spans="1:16" ht="48" x14ac:dyDescent="0.25">
      <c r="A13" s="22" t="s">
        <v>66</v>
      </c>
      <c r="B13" s="22">
        <v>1</v>
      </c>
      <c r="C13" s="19" t="s">
        <v>34</v>
      </c>
      <c r="D13" s="20" t="s">
        <v>131</v>
      </c>
      <c r="E13" s="1" t="s">
        <v>132</v>
      </c>
      <c r="F13" s="20" t="s">
        <v>346</v>
      </c>
      <c r="G13" s="20" t="s">
        <v>26</v>
      </c>
      <c r="H13" s="20" t="s">
        <v>32</v>
      </c>
      <c r="I13" s="20"/>
      <c r="J13" s="20"/>
      <c r="K13" s="175" t="s">
        <v>506</v>
      </c>
      <c r="L13" s="20" t="s">
        <v>238</v>
      </c>
      <c r="M13" s="20" t="s">
        <v>29</v>
      </c>
      <c r="N13" s="98">
        <v>90</v>
      </c>
      <c r="O13" s="36">
        <v>6063043</v>
      </c>
      <c r="P13" s="1" t="s">
        <v>496</v>
      </c>
    </row>
    <row r="14" spans="1:16" ht="48" x14ac:dyDescent="0.25">
      <c r="A14" s="22" t="s">
        <v>66</v>
      </c>
      <c r="B14" s="22">
        <v>1</v>
      </c>
      <c r="C14" s="19" t="s">
        <v>34</v>
      </c>
      <c r="D14" s="20" t="s">
        <v>133</v>
      </c>
      <c r="E14" s="1" t="s">
        <v>356</v>
      </c>
      <c r="F14" s="20" t="s">
        <v>174</v>
      </c>
      <c r="G14" s="20" t="s">
        <v>26</v>
      </c>
      <c r="H14" s="20" t="s">
        <v>32</v>
      </c>
      <c r="I14" s="20"/>
      <c r="J14" s="20"/>
      <c r="K14" s="175" t="s">
        <v>507</v>
      </c>
      <c r="L14" s="20" t="s">
        <v>238</v>
      </c>
      <c r="M14" s="20" t="s">
        <v>29</v>
      </c>
      <c r="N14" s="98">
        <v>90</v>
      </c>
      <c r="O14" s="36">
        <v>6063043</v>
      </c>
      <c r="P14" s="1" t="s">
        <v>496</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35433070866141736" right="0.35433070866141736" top="0.43307086614173229" bottom="0.43307086614173229" header="0.23622047244094491" footer="0.19685039370078741"/>
  <pageSetup paperSize="9" scale="78" fitToHeight="0" orientation="landscape" r:id="rId1"/>
  <headerFooter>
    <oddFooter>&amp;L&amp;8&amp;F-&amp;A&amp;R&amp;9&amp;P/&amp;N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3">
    <pageSetUpPr fitToPage="1"/>
  </sheetPr>
  <dimension ref="A1:N10"/>
  <sheetViews>
    <sheetView zoomScaleNormal="100" workbookViewId="0"/>
  </sheetViews>
  <sheetFormatPr defaultRowHeight="15" x14ac:dyDescent="0.25"/>
  <cols>
    <col min="1" max="1" width="4.28515625" customWidth="1"/>
    <col min="2" max="2" width="4" customWidth="1"/>
    <col min="3" max="3" width="6" customWidth="1"/>
    <col min="4" max="4" width="24.140625" customWidth="1"/>
    <col min="5" max="5" width="10.140625" customWidth="1"/>
    <col min="6" max="6" width="12" customWidth="1"/>
    <col min="7" max="7" width="7.42578125" customWidth="1"/>
    <col min="8" max="8" width="7.28515625" customWidth="1"/>
    <col min="9" max="9" width="9.85546875" customWidth="1"/>
    <col min="10" max="10" width="16.140625" customWidth="1"/>
    <col min="11" max="11" width="11" customWidth="1"/>
    <col min="12" max="12" width="7.85546875" customWidth="1"/>
    <col min="13" max="13" width="10.140625" customWidth="1"/>
    <col min="14" max="14" width="43" customWidth="1"/>
  </cols>
  <sheetData>
    <row r="1" spans="1:14" x14ac:dyDescent="0.25">
      <c r="A1" s="5" t="s">
        <v>7</v>
      </c>
      <c r="B1" s="3" t="s">
        <v>50</v>
      </c>
    </row>
    <row r="3" spans="1:14" ht="15.75" x14ac:dyDescent="0.25">
      <c r="A3" s="17" t="s">
        <v>101</v>
      </c>
      <c r="D3" s="7"/>
    </row>
    <row r="5" spans="1:14"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x14ac:dyDescent="0.25">
      <c r="A6" s="244"/>
      <c r="B6" s="244"/>
      <c r="C6" s="246"/>
      <c r="D6" s="246"/>
      <c r="E6" s="246"/>
      <c r="F6" s="246"/>
      <c r="G6" s="269"/>
      <c r="H6" s="269"/>
      <c r="I6" s="16" t="s">
        <v>96</v>
      </c>
      <c r="J6" s="246"/>
      <c r="K6" s="246"/>
      <c r="L6" s="25" t="s">
        <v>93</v>
      </c>
      <c r="M6" s="25" t="s">
        <v>94</v>
      </c>
      <c r="N6" s="247"/>
    </row>
    <row r="7" spans="1:14" ht="117" customHeight="1" x14ac:dyDescent="0.25">
      <c r="A7" s="176" t="s">
        <v>61</v>
      </c>
      <c r="B7" s="176">
        <v>1</v>
      </c>
      <c r="C7" s="160" t="s">
        <v>76</v>
      </c>
      <c r="D7" s="177" t="s">
        <v>90</v>
      </c>
      <c r="E7" s="160" t="s">
        <v>103</v>
      </c>
      <c r="F7" s="160" t="s">
        <v>32</v>
      </c>
      <c r="G7" s="178">
        <v>100</v>
      </c>
      <c r="H7" s="179">
        <v>2014</v>
      </c>
      <c r="I7" s="178">
        <v>85</v>
      </c>
      <c r="J7" s="160" t="s">
        <v>344</v>
      </c>
      <c r="K7" s="160" t="s">
        <v>29</v>
      </c>
      <c r="L7" s="162">
        <v>29</v>
      </c>
      <c r="M7" s="166">
        <v>2500000</v>
      </c>
      <c r="N7" s="161" t="s">
        <v>165</v>
      </c>
    </row>
    <row r="8" spans="1:14" ht="96" x14ac:dyDescent="0.25">
      <c r="A8" s="176" t="s">
        <v>62</v>
      </c>
      <c r="B8" s="176">
        <v>1</v>
      </c>
      <c r="C8" s="160" t="s">
        <v>77</v>
      </c>
      <c r="D8" s="177" t="s">
        <v>111</v>
      </c>
      <c r="E8" s="160" t="s">
        <v>103</v>
      </c>
      <c r="F8" s="160" t="s">
        <v>32</v>
      </c>
      <c r="G8" s="178">
        <v>50</v>
      </c>
      <c r="H8" s="179">
        <v>2014</v>
      </c>
      <c r="I8" s="178">
        <v>35</v>
      </c>
      <c r="J8" s="160" t="s">
        <v>173</v>
      </c>
      <c r="K8" s="160" t="s">
        <v>29</v>
      </c>
      <c r="L8" s="162">
        <v>34</v>
      </c>
      <c r="M8" s="162">
        <v>15500000</v>
      </c>
      <c r="N8" s="161" t="s">
        <v>166</v>
      </c>
    </row>
    <row r="9" spans="1:14" ht="108" x14ac:dyDescent="0.25">
      <c r="A9" s="237" t="s">
        <v>62</v>
      </c>
      <c r="B9" s="237">
        <v>1</v>
      </c>
      <c r="C9" s="238" t="s">
        <v>616</v>
      </c>
      <c r="D9" s="239" t="s">
        <v>611</v>
      </c>
      <c r="E9" s="238" t="s">
        <v>612</v>
      </c>
      <c r="F9" s="238" t="s">
        <v>32</v>
      </c>
      <c r="G9" s="240">
        <v>131</v>
      </c>
      <c r="H9" s="238">
        <v>2013</v>
      </c>
      <c r="I9" s="240">
        <v>45</v>
      </c>
      <c r="J9" s="238" t="s">
        <v>613</v>
      </c>
      <c r="K9" s="238" t="s">
        <v>29</v>
      </c>
      <c r="L9" s="241">
        <v>34</v>
      </c>
      <c r="M9" s="240">
        <v>21000000</v>
      </c>
      <c r="N9" s="242" t="s">
        <v>614</v>
      </c>
    </row>
    <row r="10" spans="1:14" ht="204" x14ac:dyDescent="0.25">
      <c r="A10" s="180" t="s">
        <v>231</v>
      </c>
      <c r="B10" s="180">
        <v>1</v>
      </c>
      <c r="C10" s="116" t="s">
        <v>381</v>
      </c>
      <c r="D10" s="181" t="s">
        <v>382</v>
      </c>
      <c r="E10" s="116" t="s">
        <v>383</v>
      </c>
      <c r="F10" s="116" t="s">
        <v>32</v>
      </c>
      <c r="G10" s="108">
        <v>0</v>
      </c>
      <c r="H10" s="116">
        <v>2020</v>
      </c>
      <c r="I10" s="218" t="s">
        <v>571</v>
      </c>
      <c r="J10" s="116" t="s">
        <v>345</v>
      </c>
      <c r="K10" s="116" t="s">
        <v>29</v>
      </c>
      <c r="L10" s="108">
        <v>7</v>
      </c>
      <c r="M10" s="108">
        <v>10000000</v>
      </c>
      <c r="N10" s="156" t="s">
        <v>572</v>
      </c>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6" right="0.25" top="0.42" bottom="0.45" header="0.21" footer="0.24"/>
  <pageSetup paperSize="9" scale="86" fitToHeight="20" orientation="landscape" r:id="rId1"/>
  <headerFooter>
    <oddFooter>&amp;L&amp;8&amp;F-&amp;A&amp;R&amp;8&amp;P/&amp;N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3"/>
  <sheetViews>
    <sheetView workbookViewId="0">
      <pane ySplit="5" topLeftCell="A6" activePane="bottomLeft" state="frozen"/>
      <selection pane="bottomLeft" activeCell="A3" sqref="A3"/>
    </sheetView>
  </sheetViews>
  <sheetFormatPr defaultRowHeight="15" x14ac:dyDescent="0.25"/>
  <cols>
    <col min="1" max="1" width="18.140625" style="219" customWidth="1"/>
    <col min="2" max="16" width="7.28515625" style="219" customWidth="1"/>
    <col min="17" max="17" width="10" style="219" customWidth="1"/>
    <col min="18" max="18" width="3.140625" style="219" customWidth="1"/>
    <col min="19" max="16384" width="9.140625" style="219"/>
  </cols>
  <sheetData>
    <row r="1" spans="1:28" x14ac:dyDescent="0.25">
      <c r="A1" s="136" t="s">
        <v>615</v>
      </c>
    </row>
    <row r="2" spans="1:28" x14ac:dyDescent="0.25">
      <c r="A2" s="235" t="s">
        <v>255</v>
      </c>
      <c r="B2" s="232" t="s">
        <v>591</v>
      </c>
    </row>
    <row r="4" spans="1:28" ht="25.9" customHeight="1" x14ac:dyDescent="0.25">
      <c r="A4" s="270" t="s">
        <v>592</v>
      </c>
      <c r="B4" s="270"/>
      <c r="C4" s="270"/>
      <c r="D4" s="270"/>
      <c r="E4" s="270"/>
      <c r="F4" s="270"/>
      <c r="G4" s="270"/>
      <c r="H4" s="270"/>
      <c r="I4" s="270"/>
      <c r="J4" s="270"/>
      <c r="K4" s="270"/>
      <c r="L4" s="270"/>
      <c r="M4" s="270"/>
      <c r="N4" s="270"/>
      <c r="O4" s="270"/>
      <c r="P4" s="270"/>
      <c r="Q4" s="270"/>
      <c r="S4" s="149" t="s">
        <v>610</v>
      </c>
    </row>
    <row r="5" spans="1:28" ht="31.5" customHeight="1" x14ac:dyDescent="0.25">
      <c r="A5" s="220"/>
      <c r="B5" s="221" t="s">
        <v>415</v>
      </c>
      <c r="C5" s="221" t="s">
        <v>416</v>
      </c>
      <c r="D5" s="221" t="s">
        <v>417</v>
      </c>
      <c r="E5" s="221" t="s">
        <v>418</v>
      </c>
      <c r="F5" s="221" t="s">
        <v>419</v>
      </c>
      <c r="G5" s="221" t="s">
        <v>420</v>
      </c>
      <c r="H5" s="221" t="s">
        <v>421</v>
      </c>
      <c r="I5" s="221" t="s">
        <v>422</v>
      </c>
      <c r="J5" s="221" t="s">
        <v>423</v>
      </c>
      <c r="K5" s="221" t="s">
        <v>424</v>
      </c>
      <c r="L5" s="221" t="s">
        <v>425</v>
      </c>
      <c r="M5" s="221" t="s">
        <v>426</v>
      </c>
      <c r="N5" s="221" t="s">
        <v>427</v>
      </c>
      <c r="O5" s="221" t="s">
        <v>593</v>
      </c>
      <c r="P5" s="221" t="s">
        <v>594</v>
      </c>
      <c r="Q5" s="221" t="s">
        <v>608</v>
      </c>
      <c r="S5" s="113">
        <v>2014</v>
      </c>
      <c r="T5" s="113">
        <v>2015</v>
      </c>
      <c r="U5" s="113">
        <v>2016</v>
      </c>
      <c r="V5" s="113">
        <v>2017</v>
      </c>
      <c r="W5" s="113">
        <v>2018</v>
      </c>
      <c r="X5" s="113">
        <v>2019</v>
      </c>
      <c r="Y5" s="113">
        <v>2020</v>
      </c>
      <c r="Z5" s="113">
        <v>2021</v>
      </c>
      <c r="AA5" s="113">
        <v>2022</v>
      </c>
      <c r="AB5" s="113">
        <v>2023</v>
      </c>
    </row>
    <row r="6" spans="1:28" x14ac:dyDescent="0.25">
      <c r="A6" s="222" t="s">
        <v>609</v>
      </c>
      <c r="B6" s="223">
        <v>15499</v>
      </c>
      <c r="C6" s="223">
        <v>15083</v>
      </c>
      <c r="D6" s="223">
        <v>14789</v>
      </c>
      <c r="E6" s="223">
        <v>15032</v>
      </c>
      <c r="F6" s="223">
        <v>13849</v>
      </c>
      <c r="G6" s="223">
        <v>12398</v>
      </c>
      <c r="H6" s="223">
        <v>12109</v>
      </c>
      <c r="I6" s="223">
        <v>11690</v>
      </c>
      <c r="J6" s="223">
        <v>11440</v>
      </c>
      <c r="K6" s="223">
        <v>11318</v>
      </c>
      <c r="L6" s="223">
        <v>10848</v>
      </c>
      <c r="M6" s="223">
        <v>10737</v>
      </c>
      <c r="N6" s="223">
        <v>10712</v>
      </c>
      <c r="O6" s="223">
        <v>9083</v>
      </c>
      <c r="P6" s="223">
        <v>10454</v>
      </c>
      <c r="Q6" s="224"/>
      <c r="S6" s="83"/>
      <c r="T6" s="83"/>
      <c r="U6" s="83"/>
      <c r="V6" s="83"/>
      <c r="W6" s="83"/>
      <c r="X6" s="83"/>
      <c r="Y6" s="83"/>
      <c r="Z6" s="83"/>
      <c r="AA6" s="83"/>
    </row>
    <row r="7" spans="1:28" ht="25.5" x14ac:dyDescent="0.25">
      <c r="A7" s="225" t="s">
        <v>596</v>
      </c>
      <c r="B7" s="226">
        <v>608</v>
      </c>
      <c r="C7" s="226">
        <v>670</v>
      </c>
      <c r="D7" s="226">
        <v>633</v>
      </c>
      <c r="E7" s="226">
        <v>633</v>
      </c>
      <c r="F7" s="226">
        <v>605</v>
      </c>
      <c r="G7" s="226">
        <v>531</v>
      </c>
      <c r="H7" s="226">
        <v>465</v>
      </c>
      <c r="I7" s="226">
        <v>456</v>
      </c>
      <c r="J7" s="226">
        <v>484</v>
      </c>
      <c r="K7" s="226">
        <v>445</v>
      </c>
      <c r="L7" s="226">
        <v>366</v>
      </c>
      <c r="M7" s="226">
        <v>404</v>
      </c>
      <c r="N7" s="226">
        <v>376</v>
      </c>
      <c r="O7" s="227">
        <v>297</v>
      </c>
      <c r="P7" s="227">
        <v>295</v>
      </c>
      <c r="Q7" s="228"/>
      <c r="S7" s="83"/>
      <c r="T7" s="83"/>
      <c r="U7" s="83"/>
      <c r="V7" s="83"/>
      <c r="W7" s="83"/>
      <c r="X7" s="83"/>
      <c r="Y7" s="83"/>
      <c r="Z7" s="83"/>
      <c r="AA7" s="83"/>
    </row>
    <row r="8" spans="1:28" x14ac:dyDescent="0.25">
      <c r="A8" s="225" t="s">
        <v>597</v>
      </c>
      <c r="B8" s="226">
        <v>2537</v>
      </c>
      <c r="C8" s="226">
        <v>2445</v>
      </c>
      <c r="D8" s="226">
        <v>2137</v>
      </c>
      <c r="E8" s="226">
        <v>2572</v>
      </c>
      <c r="F8" s="226">
        <v>2555</v>
      </c>
      <c r="G8" s="226">
        <v>2183</v>
      </c>
      <c r="H8" s="226">
        <v>2379</v>
      </c>
      <c r="I8" s="226">
        <v>2204</v>
      </c>
      <c r="J8" s="226">
        <v>2299</v>
      </c>
      <c r="K8" s="226">
        <v>2450</v>
      </c>
      <c r="L8" s="226">
        <v>2070</v>
      </c>
      <c r="M8" s="226">
        <v>1844</v>
      </c>
      <c r="N8" s="226">
        <v>1854</v>
      </c>
      <c r="O8" s="227">
        <v>1564</v>
      </c>
      <c r="P8" s="227">
        <v>1919</v>
      </c>
      <c r="Q8" s="228"/>
      <c r="S8" s="83"/>
      <c r="T8" s="83"/>
      <c r="U8" s="83"/>
      <c r="V8" s="83"/>
      <c r="W8" s="83"/>
      <c r="X8" s="83"/>
      <c r="Y8" s="83"/>
      <c r="Z8" s="83"/>
      <c r="AA8" s="83"/>
    </row>
    <row r="9" spans="1:28" ht="24" customHeight="1" x14ac:dyDescent="0.25">
      <c r="A9" s="233" t="s">
        <v>598</v>
      </c>
      <c r="B9" s="234">
        <v>104</v>
      </c>
      <c r="C9" s="234">
        <v>113</v>
      </c>
      <c r="D9" s="234">
        <v>127</v>
      </c>
      <c r="E9" s="234">
        <v>199</v>
      </c>
      <c r="F9" s="234">
        <v>236</v>
      </c>
      <c r="G9" s="234">
        <v>142</v>
      </c>
      <c r="H9" s="234">
        <v>131</v>
      </c>
      <c r="I9" s="234">
        <v>76</v>
      </c>
      <c r="J9" s="234">
        <v>100</v>
      </c>
      <c r="K9" s="234">
        <v>89</v>
      </c>
      <c r="L9" s="234">
        <v>75</v>
      </c>
      <c r="M9" s="234">
        <v>61</v>
      </c>
      <c r="N9" s="234">
        <v>62</v>
      </c>
      <c r="O9" s="234">
        <v>47</v>
      </c>
      <c r="P9" s="234">
        <v>51</v>
      </c>
      <c r="Q9" s="230"/>
      <c r="S9" s="236" t="str">
        <f>FIXED(H9-(H9*10%),0)</f>
        <v>118</v>
      </c>
      <c r="T9" s="236" t="str">
        <f>FIXED(S9-S9*10%,0)</f>
        <v>106</v>
      </c>
      <c r="U9" s="236" t="str">
        <f t="shared" ref="U9:AB9" si="0">FIXED(T9-T9*10%,0)</f>
        <v>95</v>
      </c>
      <c r="V9" s="236" t="str">
        <f t="shared" si="0"/>
        <v>86</v>
      </c>
      <c r="W9" s="236" t="str">
        <f t="shared" si="0"/>
        <v>77</v>
      </c>
      <c r="X9" s="236" t="str">
        <f t="shared" si="0"/>
        <v>69</v>
      </c>
      <c r="Y9" s="236" t="str">
        <f t="shared" si="0"/>
        <v>62</v>
      </c>
      <c r="Z9" s="236" t="str">
        <f t="shared" si="0"/>
        <v>56</v>
      </c>
      <c r="AA9" s="236" t="str">
        <f t="shared" si="0"/>
        <v>50</v>
      </c>
      <c r="AB9" s="236" t="str">
        <f t="shared" si="0"/>
        <v>45</v>
      </c>
    </row>
    <row r="10" spans="1:28" ht="25.5" x14ac:dyDescent="0.25">
      <c r="A10" s="233" t="s">
        <v>453</v>
      </c>
      <c r="B10" s="229"/>
      <c r="C10" s="231">
        <f t="shared" ref="C10:P10" si="1">(C9-B9)/B9</f>
        <v>8.6538461538461536E-2</v>
      </c>
      <c r="D10" s="231">
        <f t="shared" si="1"/>
        <v>0.12389380530973451</v>
      </c>
      <c r="E10" s="231">
        <f t="shared" si="1"/>
        <v>0.56692913385826771</v>
      </c>
      <c r="F10" s="231">
        <f t="shared" si="1"/>
        <v>0.18592964824120603</v>
      </c>
      <c r="G10" s="231">
        <f t="shared" si="1"/>
        <v>-0.39830508474576271</v>
      </c>
      <c r="H10" s="231">
        <f t="shared" si="1"/>
        <v>-7.746478873239436E-2</v>
      </c>
      <c r="I10" s="231">
        <f t="shared" si="1"/>
        <v>-0.41984732824427479</v>
      </c>
      <c r="J10" s="231">
        <f t="shared" si="1"/>
        <v>0.31578947368421051</v>
      </c>
      <c r="K10" s="231">
        <f t="shared" si="1"/>
        <v>-0.11</v>
      </c>
      <c r="L10" s="231">
        <f t="shared" si="1"/>
        <v>-0.15730337078651685</v>
      </c>
      <c r="M10" s="231">
        <f t="shared" si="1"/>
        <v>-0.18666666666666668</v>
      </c>
      <c r="N10" s="231">
        <f t="shared" si="1"/>
        <v>1.6393442622950821E-2</v>
      </c>
      <c r="O10" s="231">
        <f t="shared" si="1"/>
        <v>-0.24193548387096775</v>
      </c>
      <c r="P10" s="231">
        <f t="shared" si="1"/>
        <v>8.5106382978723402E-2</v>
      </c>
      <c r="Q10" s="230">
        <f>AVERAGE(G10:O10)</f>
        <v>-0.13992664519326911</v>
      </c>
    </row>
    <row r="11" spans="1:28" x14ac:dyDescent="0.25">
      <c r="A11" s="225" t="s">
        <v>599</v>
      </c>
      <c r="B11" s="226">
        <v>184</v>
      </c>
      <c r="C11" s="226">
        <v>178</v>
      </c>
      <c r="D11" s="226">
        <v>148</v>
      </c>
      <c r="E11" s="226">
        <v>162</v>
      </c>
      <c r="F11" s="226">
        <v>166</v>
      </c>
      <c r="G11" s="226">
        <v>147</v>
      </c>
      <c r="H11" s="226">
        <v>148</v>
      </c>
      <c r="I11" s="226">
        <v>157</v>
      </c>
      <c r="J11" s="226">
        <v>136</v>
      </c>
      <c r="K11" s="226">
        <v>140</v>
      </c>
      <c r="L11" s="226">
        <v>119</v>
      </c>
      <c r="M11" s="226">
        <v>146</v>
      </c>
      <c r="N11" s="226">
        <v>103</v>
      </c>
      <c r="O11" s="227">
        <v>108</v>
      </c>
      <c r="P11" s="227">
        <v>106</v>
      </c>
      <c r="Q11" s="228"/>
    </row>
    <row r="12" spans="1:28" x14ac:dyDescent="0.25">
      <c r="A12" s="225" t="s">
        <v>600</v>
      </c>
      <c r="B12" s="226">
        <v>431</v>
      </c>
      <c r="C12" s="226">
        <v>416</v>
      </c>
      <c r="D12" s="226">
        <v>415</v>
      </c>
      <c r="E12" s="226">
        <v>488</v>
      </c>
      <c r="F12" s="226">
        <v>456</v>
      </c>
      <c r="G12" s="226">
        <v>375</v>
      </c>
      <c r="H12" s="226">
        <v>318</v>
      </c>
      <c r="I12" s="226">
        <v>275</v>
      </c>
      <c r="J12" s="226">
        <v>235</v>
      </c>
      <c r="K12" s="226">
        <v>224</v>
      </c>
      <c r="L12" s="226">
        <v>221</v>
      </c>
      <c r="M12" s="226">
        <v>200</v>
      </c>
      <c r="N12" s="226">
        <v>229</v>
      </c>
      <c r="O12" s="227">
        <v>210</v>
      </c>
      <c r="P12" s="227">
        <v>238</v>
      </c>
      <c r="Q12" s="228"/>
    </row>
    <row r="13" spans="1:28" x14ac:dyDescent="0.25">
      <c r="A13" s="225" t="s">
        <v>601</v>
      </c>
      <c r="B13" s="226">
        <v>251</v>
      </c>
      <c r="C13" s="226">
        <v>247</v>
      </c>
      <c r="D13" s="226">
        <v>233</v>
      </c>
      <c r="E13" s="226">
        <v>305</v>
      </c>
      <c r="F13" s="226">
        <v>237</v>
      </c>
      <c r="G13" s="226">
        <v>190</v>
      </c>
      <c r="H13" s="226">
        <v>198</v>
      </c>
      <c r="I13" s="226">
        <v>168</v>
      </c>
      <c r="J13" s="226">
        <v>184</v>
      </c>
      <c r="K13" s="226">
        <v>187</v>
      </c>
      <c r="L13" s="226">
        <v>174</v>
      </c>
      <c r="M13" s="226">
        <v>146</v>
      </c>
      <c r="N13" s="226">
        <v>196</v>
      </c>
      <c r="O13" s="227">
        <v>117</v>
      </c>
      <c r="P13" s="227">
        <v>172</v>
      </c>
      <c r="Q13" s="228"/>
    </row>
    <row r="14" spans="1:28" x14ac:dyDescent="0.25">
      <c r="A14" s="225" t="s">
        <v>602</v>
      </c>
      <c r="B14" s="226">
        <v>802</v>
      </c>
      <c r="C14" s="226">
        <v>783</v>
      </c>
      <c r="D14" s="226">
        <v>660</v>
      </c>
      <c r="E14" s="226">
        <v>694</v>
      </c>
      <c r="F14" s="226">
        <v>573</v>
      </c>
      <c r="G14" s="226">
        <v>473</v>
      </c>
      <c r="H14" s="226">
        <v>518</v>
      </c>
      <c r="I14" s="226">
        <v>486</v>
      </c>
      <c r="J14" s="226">
        <v>574</v>
      </c>
      <c r="K14" s="226">
        <v>492</v>
      </c>
      <c r="L14" s="226">
        <v>508</v>
      </c>
      <c r="M14" s="226">
        <v>545</v>
      </c>
      <c r="N14" s="226">
        <v>457</v>
      </c>
      <c r="O14" s="227">
        <v>440</v>
      </c>
      <c r="P14" s="227">
        <v>405</v>
      </c>
      <c r="Q14" s="228"/>
    </row>
    <row r="15" spans="1:28" x14ac:dyDescent="0.25">
      <c r="A15" s="225" t="s">
        <v>603</v>
      </c>
      <c r="B15" s="226">
        <v>855</v>
      </c>
      <c r="C15" s="226">
        <v>884</v>
      </c>
      <c r="D15" s="226">
        <v>966</v>
      </c>
      <c r="E15" s="226">
        <v>704</v>
      </c>
      <c r="F15" s="226">
        <v>626</v>
      </c>
      <c r="G15" s="226">
        <v>489</v>
      </c>
      <c r="H15" s="226">
        <v>478</v>
      </c>
      <c r="I15" s="226">
        <v>408</v>
      </c>
      <c r="J15" s="226">
        <v>432</v>
      </c>
      <c r="K15" s="226">
        <v>431</v>
      </c>
      <c r="L15" s="226">
        <v>502</v>
      </c>
      <c r="M15" s="226">
        <v>471</v>
      </c>
      <c r="N15" s="226">
        <v>456</v>
      </c>
      <c r="O15" s="227">
        <v>413</v>
      </c>
      <c r="P15" s="227">
        <v>482</v>
      </c>
      <c r="Q15" s="228"/>
    </row>
    <row r="16" spans="1:28" x14ac:dyDescent="0.25">
      <c r="A16" s="225" t="s">
        <v>595</v>
      </c>
      <c r="B16" s="226">
        <v>7918</v>
      </c>
      <c r="C16" s="226">
        <v>7562</v>
      </c>
      <c r="D16" s="226">
        <v>7826</v>
      </c>
      <c r="E16" s="226">
        <v>7424</v>
      </c>
      <c r="F16" s="226">
        <v>6815</v>
      </c>
      <c r="G16" s="226">
        <v>6490</v>
      </c>
      <c r="H16" s="226">
        <v>6236</v>
      </c>
      <c r="I16" s="226">
        <v>6197</v>
      </c>
      <c r="J16" s="226">
        <v>5706</v>
      </c>
      <c r="K16" s="226">
        <v>5634</v>
      </c>
      <c r="L16" s="226">
        <v>5545</v>
      </c>
      <c r="M16" s="226">
        <v>5519</v>
      </c>
      <c r="N16" s="226">
        <v>5682</v>
      </c>
      <c r="O16" s="227">
        <v>4965</v>
      </c>
      <c r="P16" s="227">
        <v>5760</v>
      </c>
      <c r="Q16" s="228"/>
    </row>
    <row r="17" spans="1:17" x14ac:dyDescent="0.25">
      <c r="A17" s="225" t="s">
        <v>604</v>
      </c>
      <c r="B17" s="226">
        <v>881</v>
      </c>
      <c r="C17" s="226">
        <v>942</v>
      </c>
      <c r="D17" s="226">
        <v>871</v>
      </c>
      <c r="E17" s="226">
        <v>777</v>
      </c>
      <c r="F17" s="226">
        <v>660</v>
      </c>
      <c r="G17" s="226">
        <v>605</v>
      </c>
      <c r="H17" s="226">
        <v>577</v>
      </c>
      <c r="I17" s="226">
        <v>633</v>
      </c>
      <c r="J17" s="226">
        <v>635</v>
      </c>
      <c r="K17" s="226">
        <v>564</v>
      </c>
      <c r="L17" s="226">
        <v>528</v>
      </c>
      <c r="M17" s="226">
        <v>543</v>
      </c>
      <c r="N17" s="226">
        <v>476</v>
      </c>
      <c r="O17" s="227">
        <v>333</v>
      </c>
      <c r="P17" s="227">
        <v>322</v>
      </c>
      <c r="Q17" s="228"/>
    </row>
    <row r="18" spans="1:17" x14ac:dyDescent="0.25">
      <c r="A18" s="225" t="s">
        <v>605</v>
      </c>
      <c r="B18" s="226">
        <v>175</v>
      </c>
      <c r="C18" s="226">
        <v>168</v>
      </c>
      <c r="D18" s="226">
        <v>117</v>
      </c>
      <c r="E18" s="226">
        <v>186</v>
      </c>
      <c r="F18" s="226">
        <v>154</v>
      </c>
      <c r="G18" s="226">
        <v>110</v>
      </c>
      <c r="H18" s="226">
        <v>94</v>
      </c>
      <c r="I18" s="226">
        <v>108</v>
      </c>
      <c r="J18" s="226">
        <v>105</v>
      </c>
      <c r="K18" s="226">
        <v>138</v>
      </c>
      <c r="L18" s="226">
        <v>177</v>
      </c>
      <c r="M18" s="226">
        <v>226</v>
      </c>
      <c r="N18" s="226">
        <v>222</v>
      </c>
      <c r="O18" s="227">
        <v>127</v>
      </c>
      <c r="P18" s="227">
        <v>150</v>
      </c>
      <c r="Q18" s="228"/>
    </row>
    <row r="19" spans="1:17" x14ac:dyDescent="0.25">
      <c r="A19" s="225" t="s">
        <v>606</v>
      </c>
      <c r="B19" s="226">
        <v>287</v>
      </c>
      <c r="C19" s="226">
        <v>313</v>
      </c>
      <c r="D19" s="226">
        <v>266</v>
      </c>
      <c r="E19" s="226">
        <v>478</v>
      </c>
      <c r="F19" s="226">
        <v>402</v>
      </c>
      <c r="G19" s="226">
        <v>361</v>
      </c>
      <c r="H19" s="226">
        <v>278</v>
      </c>
      <c r="I19" s="226">
        <v>317</v>
      </c>
      <c r="J19" s="226">
        <v>341</v>
      </c>
      <c r="K19" s="226">
        <v>320</v>
      </c>
      <c r="L19" s="226">
        <v>393</v>
      </c>
      <c r="M19" s="226">
        <v>464</v>
      </c>
      <c r="N19" s="226">
        <v>433</v>
      </c>
      <c r="O19" s="227">
        <v>325</v>
      </c>
      <c r="P19" s="227">
        <v>408</v>
      </c>
      <c r="Q19" s="228"/>
    </row>
    <row r="20" spans="1:17" x14ac:dyDescent="0.25">
      <c r="A20" s="225" t="s">
        <v>607</v>
      </c>
      <c r="B20" s="226">
        <v>466</v>
      </c>
      <c r="C20" s="226">
        <v>362</v>
      </c>
      <c r="D20" s="226">
        <v>390</v>
      </c>
      <c r="E20" s="226">
        <v>410</v>
      </c>
      <c r="F20" s="226">
        <v>364</v>
      </c>
      <c r="G20" s="226">
        <v>302</v>
      </c>
      <c r="H20" s="226">
        <v>289</v>
      </c>
      <c r="I20" s="226">
        <v>205</v>
      </c>
      <c r="J20" s="226">
        <v>209</v>
      </c>
      <c r="K20" s="226">
        <v>204</v>
      </c>
      <c r="L20" s="226">
        <v>170</v>
      </c>
      <c r="M20" s="226">
        <v>168</v>
      </c>
      <c r="N20" s="226">
        <v>166</v>
      </c>
      <c r="O20" s="227">
        <v>137</v>
      </c>
      <c r="P20" s="227">
        <v>146</v>
      </c>
      <c r="Q20" s="228"/>
    </row>
    <row r="21" spans="1:17" x14ac:dyDescent="0.25">
      <c r="L21" s="31"/>
      <c r="M21" s="31"/>
      <c r="N21" s="31"/>
      <c r="O21" s="31"/>
      <c r="P21" s="31"/>
    </row>
    <row r="22" spans="1:17" x14ac:dyDescent="0.25">
      <c r="L22" s="31"/>
      <c r="M22" s="31"/>
      <c r="N22" s="31"/>
      <c r="O22" s="31"/>
      <c r="P22" s="31"/>
    </row>
    <row r="23" spans="1:17" s="137" customFormat="1" ht="14.25" x14ac:dyDescent="0.25"/>
  </sheetData>
  <mergeCells count="1">
    <mergeCell ref="A4:Q4"/>
  </mergeCells>
  <hyperlinks>
    <hyperlink ref="B2" r:id="rId1"/>
  </hyperlinks>
  <printOptions horizontalCentered="1"/>
  <pageMargins left="0.31496062992125984" right="0.31496062992125984" top="0.55118110236220474" bottom="0.35433070866141736" header="0.31496062992125984" footer="0.31496062992125984"/>
  <pageSetup paperSize="9" scale="88" fitToHeight="0"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
  <sheetViews>
    <sheetView zoomScaleNormal="100" workbookViewId="0">
      <selection activeCell="A3" sqref="A3"/>
    </sheetView>
  </sheetViews>
  <sheetFormatPr defaultRowHeight="15" x14ac:dyDescent="0.25"/>
  <cols>
    <col min="1" max="1" width="5.42578125" style="12" customWidth="1"/>
    <col min="2" max="2" width="4.85546875"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customWidth="1"/>
    <col min="15" max="15" width="10.7109375" style="10" customWidth="1"/>
    <col min="16" max="16" width="42.140625" style="10" customWidth="1"/>
    <col min="17" max="16384" width="9.140625" style="10"/>
  </cols>
  <sheetData>
    <row r="1" spans="1:16" x14ac:dyDescent="0.25">
      <c r="A1" s="8" t="s">
        <v>7</v>
      </c>
      <c r="B1" s="9" t="s">
        <v>50</v>
      </c>
    </row>
    <row r="2" spans="1:16" x14ac:dyDescent="0.25">
      <c r="A2" s="11" t="s">
        <v>79</v>
      </c>
      <c r="B2" s="9"/>
    </row>
    <row r="3" spans="1:16" x14ac:dyDescent="0.25">
      <c r="K3" s="10">
        <f>18-10.4</f>
        <v>7.6</v>
      </c>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9" t="s">
        <v>92</v>
      </c>
      <c r="O4" s="260"/>
      <c r="P4" s="245" t="s">
        <v>97</v>
      </c>
    </row>
    <row r="5" spans="1:16" ht="25.5" customHeight="1" x14ac:dyDescent="0.25">
      <c r="A5" s="252"/>
      <c r="B5" s="252"/>
      <c r="C5" s="253"/>
      <c r="D5" s="253"/>
      <c r="E5" s="253"/>
      <c r="F5" s="247"/>
      <c r="G5" s="253"/>
      <c r="H5" s="247"/>
      <c r="I5" s="15" t="s">
        <v>23</v>
      </c>
      <c r="J5" s="15" t="s">
        <v>24</v>
      </c>
      <c r="K5" s="15" t="s">
        <v>25</v>
      </c>
      <c r="L5" s="247"/>
      <c r="M5" s="247"/>
      <c r="N5" s="115" t="s">
        <v>93</v>
      </c>
      <c r="O5" s="115" t="s">
        <v>94</v>
      </c>
      <c r="P5" s="247"/>
    </row>
    <row r="6" spans="1:16" ht="36" x14ac:dyDescent="0.25">
      <c r="A6" s="182" t="s">
        <v>61</v>
      </c>
      <c r="B6" s="182">
        <v>1</v>
      </c>
      <c r="C6" s="183"/>
      <c r="D6" s="184" t="s">
        <v>385</v>
      </c>
      <c r="E6" s="163" t="s">
        <v>384</v>
      </c>
      <c r="F6" s="184" t="s">
        <v>3</v>
      </c>
      <c r="G6" s="184" t="s">
        <v>26</v>
      </c>
      <c r="H6" s="184" t="s">
        <v>32</v>
      </c>
      <c r="I6" s="184"/>
      <c r="J6" s="184"/>
      <c r="K6" s="184">
        <v>4</v>
      </c>
      <c r="L6" s="184" t="s">
        <v>238</v>
      </c>
      <c r="M6" s="184" t="s">
        <v>29</v>
      </c>
      <c r="N6" s="166">
        <v>29</v>
      </c>
      <c r="O6" s="166">
        <v>2500000</v>
      </c>
      <c r="P6" s="163" t="s">
        <v>386</v>
      </c>
    </row>
    <row r="7" spans="1:16" ht="240" x14ac:dyDescent="0.25">
      <c r="A7" s="22" t="s">
        <v>62</v>
      </c>
      <c r="B7" s="22">
        <v>1</v>
      </c>
      <c r="C7" s="19" t="s">
        <v>34</v>
      </c>
      <c r="D7" s="20" t="s">
        <v>134</v>
      </c>
      <c r="E7" s="1" t="s">
        <v>42</v>
      </c>
      <c r="F7" s="20" t="s">
        <v>41</v>
      </c>
      <c r="G7" s="20" t="s">
        <v>26</v>
      </c>
      <c r="H7" s="20" t="s">
        <v>32</v>
      </c>
      <c r="I7" s="20"/>
      <c r="J7" s="20"/>
      <c r="K7" s="185" t="s">
        <v>589</v>
      </c>
      <c r="L7" s="20" t="s">
        <v>238</v>
      </c>
      <c r="M7" s="20" t="s">
        <v>29</v>
      </c>
      <c r="N7" s="97" t="s">
        <v>246</v>
      </c>
      <c r="O7" s="151" t="s">
        <v>508</v>
      </c>
      <c r="P7" s="117" t="s">
        <v>590</v>
      </c>
    </row>
    <row r="8" spans="1:16" ht="73.5" customHeight="1" x14ac:dyDescent="0.25">
      <c r="A8" s="22" t="s">
        <v>62</v>
      </c>
      <c r="B8" s="22">
        <v>1</v>
      </c>
      <c r="C8" s="19"/>
      <c r="D8" s="20" t="s">
        <v>324</v>
      </c>
      <c r="E8" s="1" t="s">
        <v>245</v>
      </c>
      <c r="F8" s="20" t="s">
        <v>3</v>
      </c>
      <c r="G8" s="20" t="s">
        <v>26</v>
      </c>
      <c r="H8" s="20" t="s">
        <v>32</v>
      </c>
      <c r="I8" s="20"/>
      <c r="J8" s="20"/>
      <c r="K8" s="20">
        <v>2</v>
      </c>
      <c r="L8" s="20" t="s">
        <v>238</v>
      </c>
      <c r="M8" s="20" t="s">
        <v>29</v>
      </c>
      <c r="N8" s="97" t="s">
        <v>246</v>
      </c>
      <c r="O8" s="108">
        <v>2000000</v>
      </c>
      <c r="P8" s="1" t="s">
        <v>247</v>
      </c>
    </row>
    <row r="9" spans="1:16" ht="132" x14ac:dyDescent="0.25">
      <c r="A9" s="167" t="s">
        <v>231</v>
      </c>
      <c r="B9" s="167">
        <v>1</v>
      </c>
      <c r="C9" s="164" t="s">
        <v>34</v>
      </c>
      <c r="D9" s="116" t="s">
        <v>388</v>
      </c>
      <c r="E9" s="117" t="s">
        <v>387</v>
      </c>
      <c r="F9" s="116" t="s">
        <v>41</v>
      </c>
      <c r="G9" s="116" t="s">
        <v>26</v>
      </c>
      <c r="H9" s="116" t="s">
        <v>32</v>
      </c>
      <c r="I9" s="116"/>
      <c r="J9" s="116"/>
      <c r="K9" s="208" t="s">
        <v>563</v>
      </c>
      <c r="L9" s="116" t="s">
        <v>238</v>
      </c>
      <c r="M9" s="116" t="s">
        <v>29</v>
      </c>
      <c r="N9" s="108">
        <v>7</v>
      </c>
      <c r="O9" s="108">
        <v>10000000</v>
      </c>
      <c r="P9" s="156" t="s">
        <v>564</v>
      </c>
    </row>
  </sheetData>
  <mergeCells count="13">
    <mergeCell ref="F4:F5"/>
    <mergeCell ref="A4:A5"/>
    <mergeCell ref="B4:B5"/>
    <mergeCell ref="C4:C5"/>
    <mergeCell ref="D4:D5"/>
    <mergeCell ref="E4:E5"/>
    <mergeCell ref="P4:P5"/>
    <mergeCell ref="G4:G5"/>
    <mergeCell ref="H4:H5"/>
    <mergeCell ref="I4:K4"/>
    <mergeCell ref="L4:L5"/>
    <mergeCell ref="M4:M5"/>
    <mergeCell ref="N4:O4"/>
  </mergeCells>
  <pageMargins left="0.26" right="0.28999999999999998" top="0.44" bottom="0.39" header="0.23622047244094491" footer="0.19685039370078741"/>
  <pageSetup paperSize="9" scale="81" fitToHeight="0" orientation="landscape" r:id="rId1"/>
  <headerFooter>
    <oddFooter>&amp;L&amp;8&amp;F-&amp;A&amp;R&amp;9&amp;P/&amp;N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5">
    <pageSetUpPr fitToPage="1"/>
  </sheetPr>
  <dimension ref="A1:T10"/>
  <sheetViews>
    <sheetView workbookViewId="0">
      <pane ySplit="6" topLeftCell="A7" activePane="bottomLeft" state="frozen"/>
      <selection pane="bottomLeft" activeCell="A7" sqref="A7"/>
    </sheetView>
  </sheetViews>
  <sheetFormatPr defaultRowHeight="15" x14ac:dyDescent="0.25"/>
  <cols>
    <col min="1" max="1" width="4.5703125" style="6" customWidth="1"/>
    <col min="2" max="2" width="4.28515625" style="6" customWidth="1"/>
    <col min="3" max="3" width="6.140625" style="6" customWidth="1"/>
    <col min="4" max="4" width="22.5703125" style="6" customWidth="1"/>
    <col min="5" max="5" width="11.28515625" style="6" customWidth="1"/>
    <col min="6" max="6" width="10" style="6" customWidth="1"/>
    <col min="7" max="7" width="23.85546875" style="6" customWidth="1"/>
    <col min="8" max="9" width="5.85546875" style="6" customWidth="1"/>
    <col min="10" max="10" width="8.7109375" style="6" customWidth="1"/>
    <col min="11" max="11" width="9.7109375" style="6" customWidth="1"/>
    <col min="12" max="12" width="9.140625" style="6"/>
    <col min="13" max="14" width="6.140625" style="6" customWidth="1"/>
    <col min="15" max="15" width="11.7109375" style="6" customWidth="1"/>
    <col min="16" max="16" width="10.28515625" style="6" customWidth="1"/>
    <col min="17" max="17" width="10.85546875" style="6" customWidth="1"/>
    <col min="18" max="18" width="6.28515625" style="6" customWidth="1"/>
    <col min="19" max="19" width="8.7109375" style="6" customWidth="1"/>
    <col min="20" max="20" width="52.28515625" style="6" customWidth="1"/>
    <col min="21" max="16384" width="9.140625" style="6"/>
  </cols>
  <sheetData>
    <row r="1" spans="1:20" x14ac:dyDescent="0.25">
      <c r="A1" s="28" t="s">
        <v>6</v>
      </c>
      <c r="B1" s="14" t="s">
        <v>467</v>
      </c>
      <c r="C1" s="29"/>
      <c r="D1" s="29"/>
      <c r="E1" s="29"/>
      <c r="F1" s="29"/>
      <c r="G1" s="29"/>
      <c r="H1" s="29"/>
      <c r="I1" s="29"/>
      <c r="J1" s="29"/>
      <c r="K1" s="29"/>
      <c r="L1" s="29"/>
      <c r="M1" s="29"/>
      <c r="N1" s="29"/>
      <c r="O1" s="29"/>
      <c r="P1" s="29"/>
      <c r="Q1" s="29"/>
      <c r="R1" s="29"/>
      <c r="S1" s="29"/>
    </row>
    <row r="2" spans="1:20" x14ac:dyDescent="0.25">
      <c r="A2" s="29"/>
      <c r="B2" s="29"/>
      <c r="C2" s="29"/>
      <c r="D2" s="29"/>
      <c r="E2" s="29"/>
      <c r="F2" s="29"/>
      <c r="G2" s="29"/>
      <c r="H2" s="29"/>
      <c r="I2" s="29"/>
      <c r="J2" s="29"/>
      <c r="K2" s="29"/>
      <c r="L2" s="29"/>
      <c r="M2" s="29"/>
      <c r="N2" s="29"/>
      <c r="O2" s="29"/>
      <c r="P2" s="29"/>
      <c r="Q2" s="29"/>
      <c r="R2" s="29"/>
      <c r="S2" s="29"/>
    </row>
    <row r="3" spans="1:20" ht="30.75" customHeight="1" x14ac:dyDescent="0.25">
      <c r="A3" s="271" t="s">
        <v>147</v>
      </c>
      <c r="B3" s="272"/>
      <c r="C3" s="272"/>
      <c r="D3" s="272"/>
      <c r="E3" s="272"/>
      <c r="F3" s="272"/>
      <c r="G3" s="272"/>
      <c r="H3" s="272"/>
      <c r="I3" s="272"/>
      <c r="J3" s="272"/>
      <c r="K3" s="272"/>
      <c r="L3" s="272"/>
      <c r="M3" s="272"/>
      <c r="N3" s="272"/>
      <c r="O3" s="272"/>
      <c r="P3" s="272"/>
      <c r="Q3" s="272"/>
      <c r="R3" s="32"/>
      <c r="S3" s="32"/>
    </row>
    <row r="5" spans="1:20" s="23" customFormat="1" ht="51.75" customHeight="1" x14ac:dyDescent="0.25">
      <c r="A5" s="252" t="s">
        <v>30</v>
      </c>
      <c r="B5" s="252" t="s">
        <v>31</v>
      </c>
      <c r="C5" s="274" t="s">
        <v>91</v>
      </c>
      <c r="D5" s="274" t="s">
        <v>14</v>
      </c>
      <c r="E5" s="275" t="s">
        <v>84</v>
      </c>
      <c r="F5" s="274" t="s">
        <v>28</v>
      </c>
      <c r="G5" s="274" t="s">
        <v>71</v>
      </c>
      <c r="H5" s="274" t="s">
        <v>16</v>
      </c>
      <c r="I5" s="274"/>
      <c r="J5" s="274"/>
      <c r="K5" s="274" t="s">
        <v>170</v>
      </c>
      <c r="L5" s="274" t="s">
        <v>72</v>
      </c>
      <c r="M5" s="274" t="s">
        <v>157</v>
      </c>
      <c r="N5" s="274"/>
      <c r="O5" s="274"/>
      <c r="P5" s="274" t="s">
        <v>27</v>
      </c>
      <c r="Q5" s="274" t="s">
        <v>18</v>
      </c>
      <c r="R5" s="276" t="s">
        <v>92</v>
      </c>
      <c r="S5" s="277"/>
      <c r="T5" s="245" t="s">
        <v>99</v>
      </c>
    </row>
    <row r="6" spans="1:20" s="23" customFormat="1" ht="30" x14ac:dyDescent="0.25">
      <c r="A6" s="273"/>
      <c r="B6" s="273"/>
      <c r="C6" s="274"/>
      <c r="D6" s="274"/>
      <c r="E6" s="275"/>
      <c r="F6" s="275"/>
      <c r="G6" s="274"/>
      <c r="H6" s="109" t="s">
        <v>2</v>
      </c>
      <c r="I6" s="109" t="s">
        <v>24</v>
      </c>
      <c r="J6" s="109" t="s">
        <v>25</v>
      </c>
      <c r="K6" s="274"/>
      <c r="L6" s="274"/>
      <c r="M6" s="109" t="s">
        <v>2</v>
      </c>
      <c r="N6" s="109" t="s">
        <v>24</v>
      </c>
      <c r="O6" s="109" t="s">
        <v>25</v>
      </c>
      <c r="P6" s="274"/>
      <c r="Q6" s="274"/>
      <c r="R6" s="30" t="s">
        <v>93</v>
      </c>
      <c r="S6" s="30" t="s">
        <v>94</v>
      </c>
      <c r="T6" s="247"/>
    </row>
    <row r="7" spans="1:20" s="46" customFormat="1" ht="213.75" x14ac:dyDescent="0.25">
      <c r="A7" s="116" t="s">
        <v>181</v>
      </c>
      <c r="B7" s="186">
        <v>1</v>
      </c>
      <c r="C7" s="116">
        <v>11305</v>
      </c>
      <c r="D7" s="117" t="s">
        <v>184</v>
      </c>
      <c r="E7" s="116" t="s">
        <v>32</v>
      </c>
      <c r="F7" s="116" t="s">
        <v>3</v>
      </c>
      <c r="G7" s="117" t="s">
        <v>177</v>
      </c>
      <c r="H7" s="108"/>
      <c r="I7" s="108"/>
      <c r="J7" s="155">
        <v>25</v>
      </c>
      <c r="K7" s="116" t="s">
        <v>3</v>
      </c>
      <c r="L7" s="116">
        <v>2014</v>
      </c>
      <c r="M7" s="108"/>
      <c r="N7" s="108"/>
      <c r="O7" s="189" t="s">
        <v>555</v>
      </c>
      <c r="P7" s="116" t="s">
        <v>206</v>
      </c>
      <c r="Q7" s="116" t="s">
        <v>207</v>
      </c>
      <c r="R7" s="116">
        <v>104</v>
      </c>
      <c r="S7" s="155" t="s">
        <v>554</v>
      </c>
      <c r="T7" s="205" t="s">
        <v>583</v>
      </c>
    </row>
    <row r="8" spans="1:20" s="131" customFormat="1" ht="84" x14ac:dyDescent="0.25">
      <c r="A8" s="116" t="s">
        <v>181</v>
      </c>
      <c r="B8" s="186">
        <v>1</v>
      </c>
      <c r="C8" s="116" t="s">
        <v>183</v>
      </c>
      <c r="D8" s="117" t="s">
        <v>390</v>
      </c>
      <c r="E8" s="116" t="s">
        <v>32</v>
      </c>
      <c r="F8" s="116" t="s">
        <v>3</v>
      </c>
      <c r="G8" s="117" t="s">
        <v>389</v>
      </c>
      <c r="H8" s="108"/>
      <c r="I8" s="108"/>
      <c r="J8" s="108"/>
      <c r="K8" s="116" t="s">
        <v>3</v>
      </c>
      <c r="L8" s="116">
        <v>2018</v>
      </c>
      <c r="M8" s="108"/>
      <c r="N8" s="108"/>
      <c r="O8" s="189" t="s">
        <v>553</v>
      </c>
      <c r="P8" s="116" t="s">
        <v>238</v>
      </c>
      <c r="Q8" s="116" t="s">
        <v>29</v>
      </c>
      <c r="R8" s="188" t="s">
        <v>249</v>
      </c>
      <c r="S8" s="155" t="s">
        <v>509</v>
      </c>
      <c r="T8" s="156" t="s">
        <v>587</v>
      </c>
    </row>
    <row r="9" spans="1:20" s="46" customFormat="1" ht="48" x14ac:dyDescent="0.25">
      <c r="A9" s="184" t="s">
        <v>180</v>
      </c>
      <c r="B9" s="191">
        <v>1</v>
      </c>
      <c r="C9" s="184" t="s">
        <v>183</v>
      </c>
      <c r="D9" s="163" t="s">
        <v>185</v>
      </c>
      <c r="E9" s="184" t="s">
        <v>32</v>
      </c>
      <c r="F9" s="184" t="s">
        <v>346</v>
      </c>
      <c r="G9" s="163" t="s">
        <v>179</v>
      </c>
      <c r="H9" s="166"/>
      <c r="I9" s="166"/>
      <c r="J9" s="166"/>
      <c r="K9" s="184" t="s">
        <v>346</v>
      </c>
      <c r="L9" s="184">
        <v>2015</v>
      </c>
      <c r="M9" s="184">
        <f>O9*0.6</f>
        <v>180</v>
      </c>
      <c r="N9" s="184">
        <f>O9*0.4</f>
        <v>120</v>
      </c>
      <c r="O9" s="192">
        <v>300</v>
      </c>
      <c r="P9" s="184" t="s">
        <v>238</v>
      </c>
      <c r="Q9" s="184" t="s">
        <v>29</v>
      </c>
      <c r="R9" s="184">
        <v>106</v>
      </c>
      <c r="S9" s="166">
        <v>420000</v>
      </c>
      <c r="T9" s="193" t="s">
        <v>230</v>
      </c>
    </row>
    <row r="10" spans="1:20" x14ac:dyDescent="0.25">
      <c r="F10" s="24"/>
    </row>
  </sheetData>
  <mergeCells count="16">
    <mergeCell ref="T5:T6"/>
    <mergeCell ref="A3:Q3"/>
    <mergeCell ref="A5:A6"/>
    <mergeCell ref="B5:B6"/>
    <mergeCell ref="C5:C6"/>
    <mergeCell ref="D5:D6"/>
    <mergeCell ref="E5:E6"/>
    <mergeCell ref="F5:F6"/>
    <mergeCell ref="G5:G6"/>
    <mergeCell ref="H5:J5"/>
    <mergeCell ref="R5:S5"/>
    <mergeCell ref="K5:K6"/>
    <mergeCell ref="L5:L6"/>
    <mergeCell ref="M5:O5"/>
    <mergeCell ref="P5:P6"/>
    <mergeCell ref="Q5:Q6"/>
  </mergeCells>
  <phoneticPr fontId="20" type="noConversion"/>
  <pageMargins left="0.22" right="0.17" top="0.74803149606299213" bottom="0.74803149606299213" header="0.31496062992125984" footer="0.31496062992125984"/>
  <pageSetup paperSize="9" scale="61" fitToHeight="20" orientation="landscape" r:id="rId1"/>
  <headerFooter>
    <oddFooter>&amp;L&amp;8&amp;F-&amp;A&amp;R&amp;8&amp;P/&amp;N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6">
    <pageSetUpPr fitToPage="1"/>
  </sheetPr>
  <dimension ref="A1:P8"/>
  <sheetViews>
    <sheetView zoomScaleNormal="100" workbookViewId="0"/>
  </sheetViews>
  <sheetFormatPr defaultRowHeight="15" x14ac:dyDescent="0.25"/>
  <cols>
    <col min="1" max="1" width="5.42578125" style="12" customWidth="1"/>
    <col min="2" max="2" width="4.85546875" style="12" customWidth="1"/>
    <col min="3" max="3" width="7.28515625" style="10" bestFit="1" customWidth="1"/>
    <col min="4" max="4" width="9.140625" style="10"/>
    <col min="5" max="5" width="34.42578125" style="10" customWidth="1"/>
    <col min="6" max="6" width="10.42578125" style="10" bestFit="1" customWidth="1"/>
    <col min="7" max="7" width="6.7109375" style="10" bestFit="1" customWidth="1"/>
    <col min="8" max="8" width="12.28515625" style="10" customWidth="1"/>
    <col min="9" max="10" width="4.28515625" style="10" customWidth="1"/>
    <col min="11" max="11" width="9.5703125" style="10" customWidth="1"/>
    <col min="12" max="12" width="16.28515625" style="10" customWidth="1"/>
    <col min="13" max="13" width="11" style="10" bestFit="1" customWidth="1"/>
    <col min="14" max="14" width="7" style="10" customWidth="1"/>
    <col min="15" max="15" width="10.7109375" style="10" customWidth="1"/>
    <col min="16" max="16" width="41.85546875" style="10" customWidth="1"/>
    <col min="17" max="17" width="49.42578125" style="10" customWidth="1"/>
    <col min="18" max="16384" width="9.140625" style="10"/>
  </cols>
  <sheetData>
    <row r="1" spans="1:16" x14ac:dyDescent="0.25">
      <c r="A1" s="8" t="s">
        <v>6</v>
      </c>
      <c r="B1" s="14" t="s">
        <v>467</v>
      </c>
    </row>
    <row r="2" spans="1:16" x14ac:dyDescent="0.25">
      <c r="A2" s="11" t="s">
        <v>79</v>
      </c>
      <c r="B2" s="9"/>
    </row>
    <row r="4" spans="1:16" ht="25.5" customHeight="1" x14ac:dyDescent="0.25">
      <c r="A4" s="252" t="s">
        <v>30</v>
      </c>
      <c r="B4" s="252" t="s">
        <v>31</v>
      </c>
      <c r="C4" s="245" t="s">
        <v>33</v>
      </c>
      <c r="D4" s="245" t="s">
        <v>20</v>
      </c>
      <c r="E4" s="245" t="s">
        <v>21</v>
      </c>
      <c r="F4" s="245" t="s">
        <v>28</v>
      </c>
      <c r="G4" s="245" t="s">
        <v>22</v>
      </c>
      <c r="H4" s="245" t="s">
        <v>53</v>
      </c>
      <c r="I4" s="278" t="s">
        <v>112</v>
      </c>
      <c r="J4" s="279"/>
      <c r="K4" s="280"/>
      <c r="L4" s="245" t="s">
        <v>27</v>
      </c>
      <c r="M4" s="245" t="s">
        <v>0</v>
      </c>
      <c r="N4" s="276" t="s">
        <v>92</v>
      </c>
      <c r="O4" s="281"/>
      <c r="P4" s="245" t="s">
        <v>97</v>
      </c>
    </row>
    <row r="5" spans="1:16" ht="25.5" customHeight="1" x14ac:dyDescent="0.25">
      <c r="A5" s="252"/>
      <c r="B5" s="252"/>
      <c r="C5" s="253"/>
      <c r="D5" s="253"/>
      <c r="E5" s="253"/>
      <c r="F5" s="247"/>
      <c r="G5" s="253"/>
      <c r="H5" s="247"/>
      <c r="I5" s="13" t="s">
        <v>23</v>
      </c>
      <c r="J5" s="13" t="s">
        <v>24</v>
      </c>
      <c r="K5" s="13" t="s">
        <v>25</v>
      </c>
      <c r="L5" s="247"/>
      <c r="M5" s="247"/>
      <c r="N5" s="30" t="s">
        <v>93</v>
      </c>
      <c r="O5" s="30" t="s">
        <v>94</v>
      </c>
      <c r="P5" s="247"/>
    </row>
    <row r="6" spans="1:16" ht="132" x14ac:dyDescent="0.25">
      <c r="A6" s="116" t="s">
        <v>181</v>
      </c>
      <c r="B6" s="167">
        <v>1</v>
      </c>
      <c r="C6" s="164" t="s">
        <v>35</v>
      </c>
      <c r="D6" s="116">
        <v>11304</v>
      </c>
      <c r="E6" s="117" t="s">
        <v>177</v>
      </c>
      <c r="F6" s="116" t="s">
        <v>3</v>
      </c>
      <c r="G6" s="116" t="s">
        <v>81</v>
      </c>
      <c r="H6" s="116" t="s">
        <v>32</v>
      </c>
      <c r="I6" s="116"/>
      <c r="J6" s="116"/>
      <c r="K6" s="155" t="s">
        <v>550</v>
      </c>
      <c r="L6" s="116" t="s">
        <v>206</v>
      </c>
      <c r="M6" s="116" t="s">
        <v>29</v>
      </c>
      <c r="N6" s="188" t="s">
        <v>249</v>
      </c>
      <c r="O6" s="155" t="s">
        <v>551</v>
      </c>
      <c r="P6" s="156" t="s">
        <v>584</v>
      </c>
    </row>
    <row r="7" spans="1:16" ht="120" x14ac:dyDescent="0.25">
      <c r="A7" s="116" t="s">
        <v>181</v>
      </c>
      <c r="B7" s="167">
        <v>1</v>
      </c>
      <c r="C7" s="164" t="s">
        <v>34</v>
      </c>
      <c r="D7" s="116" t="s">
        <v>80</v>
      </c>
      <c r="E7" s="117" t="s">
        <v>389</v>
      </c>
      <c r="F7" s="116" t="s">
        <v>3</v>
      </c>
      <c r="G7" s="116" t="s">
        <v>81</v>
      </c>
      <c r="H7" s="116" t="s">
        <v>32</v>
      </c>
      <c r="I7" s="116"/>
      <c r="J7" s="116"/>
      <c r="K7" s="189" t="s">
        <v>553</v>
      </c>
      <c r="L7" s="116" t="s">
        <v>248</v>
      </c>
      <c r="M7" s="116" t="s">
        <v>29</v>
      </c>
      <c r="N7" s="188" t="s">
        <v>249</v>
      </c>
      <c r="O7" s="155" t="s">
        <v>509</v>
      </c>
      <c r="P7" s="156" t="s">
        <v>552</v>
      </c>
    </row>
    <row r="8" spans="1:16" ht="84" x14ac:dyDescent="0.25">
      <c r="A8" s="194" t="s">
        <v>180</v>
      </c>
      <c r="B8" s="158">
        <v>1</v>
      </c>
      <c r="C8" s="159" t="s">
        <v>34</v>
      </c>
      <c r="D8" s="160" t="s">
        <v>178</v>
      </c>
      <c r="E8" s="161" t="s">
        <v>179</v>
      </c>
      <c r="F8" s="160" t="s">
        <v>40</v>
      </c>
      <c r="G8" s="160" t="s">
        <v>81</v>
      </c>
      <c r="H8" s="160" t="s">
        <v>32</v>
      </c>
      <c r="I8" s="160">
        <f>K8*0.6</f>
        <v>180</v>
      </c>
      <c r="J8" s="160">
        <f>K8*0.4</f>
        <v>120</v>
      </c>
      <c r="K8" s="195">
        <v>300</v>
      </c>
      <c r="L8" s="160" t="s">
        <v>248</v>
      </c>
      <c r="M8" s="160" t="s">
        <v>29</v>
      </c>
      <c r="N8" s="184">
        <v>106</v>
      </c>
      <c r="O8" s="166">
        <v>420000</v>
      </c>
      <c r="P8" s="161" t="s">
        <v>182</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26" right="0.28000000000000003" top="0.44" bottom="0.38" header="0.23622047244094491" footer="0.19685039370078741"/>
  <pageSetup paperSize="9" scale="74" fitToHeight="0" orientation="landscape" r:id="rId1"/>
  <headerFooter>
    <oddFooter>&amp;L&amp;8&amp;F-&amp;A&amp;R&amp;9&amp;P/&amp;N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
    <pageSetUpPr fitToPage="1"/>
  </sheetPr>
  <dimension ref="A1:P8"/>
  <sheetViews>
    <sheetView workbookViewId="0"/>
  </sheetViews>
  <sheetFormatPr defaultRowHeight="15" x14ac:dyDescent="0.25"/>
  <cols>
    <col min="1" max="1" width="5.42578125" style="12" customWidth="1"/>
    <col min="2" max="2" width="4.5703125" style="12" customWidth="1"/>
    <col min="3" max="3" width="7.28515625" style="10" hidden="1" customWidth="1"/>
    <col min="4" max="4" width="6.28515625" style="10" customWidth="1"/>
    <col min="5" max="5" width="22.42578125"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customWidth="1"/>
    <col min="15" max="15" width="10.7109375" style="10" customWidth="1"/>
    <col min="16" max="16" width="40.140625" style="10" customWidth="1"/>
    <col min="17" max="16384" width="9.140625" style="10"/>
  </cols>
  <sheetData>
    <row r="1" spans="1:16" x14ac:dyDescent="0.25">
      <c r="A1" s="8" t="s">
        <v>4</v>
      </c>
      <c r="B1" s="9" t="s">
        <v>44</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7" t="s">
        <v>92</v>
      </c>
      <c r="O4" s="258"/>
      <c r="P4" s="245" t="s">
        <v>97</v>
      </c>
    </row>
    <row r="5" spans="1:16" ht="25.5" customHeight="1" x14ac:dyDescent="0.25">
      <c r="A5" s="252"/>
      <c r="B5" s="252"/>
      <c r="C5" s="253"/>
      <c r="D5" s="253"/>
      <c r="E5" s="253"/>
      <c r="F5" s="247"/>
      <c r="G5" s="253"/>
      <c r="H5" s="247"/>
      <c r="I5" s="15" t="s">
        <v>23</v>
      </c>
      <c r="J5" s="15" t="s">
        <v>24</v>
      </c>
      <c r="K5" s="15" t="s">
        <v>25</v>
      </c>
      <c r="L5" s="247"/>
      <c r="M5" s="247"/>
      <c r="N5" s="25" t="s">
        <v>93</v>
      </c>
      <c r="O5" s="25" t="s">
        <v>94</v>
      </c>
      <c r="P5" s="247"/>
    </row>
    <row r="6" spans="1:16" ht="84" x14ac:dyDescent="0.25">
      <c r="A6" s="93" t="s">
        <v>55</v>
      </c>
      <c r="B6" s="93">
        <v>1</v>
      </c>
      <c r="C6" s="19" t="s">
        <v>34</v>
      </c>
      <c r="D6" s="20" t="s">
        <v>113</v>
      </c>
      <c r="E6" s="1" t="s">
        <v>160</v>
      </c>
      <c r="F6" s="20" t="s">
        <v>346</v>
      </c>
      <c r="G6" s="20" t="s">
        <v>26</v>
      </c>
      <c r="H6" s="20" t="s">
        <v>32</v>
      </c>
      <c r="I6" s="20"/>
      <c r="J6" s="20"/>
      <c r="K6" s="18">
        <v>30</v>
      </c>
      <c r="L6" s="20" t="s">
        <v>238</v>
      </c>
      <c r="M6" s="20" t="s">
        <v>29</v>
      </c>
      <c r="N6" s="97">
        <v>58</v>
      </c>
      <c r="O6" s="151" t="s">
        <v>468</v>
      </c>
      <c r="P6" s="117" t="s">
        <v>460</v>
      </c>
    </row>
    <row r="7" spans="1:16" ht="144" x14ac:dyDescent="0.25">
      <c r="A7" s="93" t="s">
        <v>55</v>
      </c>
      <c r="B7" s="93">
        <v>1</v>
      </c>
      <c r="C7" s="20" t="s">
        <v>35</v>
      </c>
      <c r="D7" s="20" t="s">
        <v>321</v>
      </c>
      <c r="E7" s="1" t="s">
        <v>317</v>
      </c>
      <c r="F7" s="20" t="s">
        <v>3</v>
      </c>
      <c r="G7" s="20" t="s">
        <v>26</v>
      </c>
      <c r="H7" s="20" t="s">
        <v>32</v>
      </c>
      <c r="I7" s="20"/>
      <c r="J7" s="20"/>
      <c r="K7" s="18">
        <v>3</v>
      </c>
      <c r="L7" s="20" t="s">
        <v>238</v>
      </c>
      <c r="M7" s="20" t="s">
        <v>29</v>
      </c>
      <c r="N7" s="97">
        <v>58</v>
      </c>
      <c r="O7" s="151" t="s">
        <v>468</v>
      </c>
      <c r="P7" s="1" t="s">
        <v>241</v>
      </c>
    </row>
    <row r="8" spans="1:16" ht="63.75" customHeight="1" x14ac:dyDescent="0.25">
      <c r="A8" s="93" t="s">
        <v>56</v>
      </c>
      <c r="B8" s="93">
        <v>1</v>
      </c>
      <c r="C8" s="19" t="s">
        <v>34</v>
      </c>
      <c r="D8" s="20" t="s">
        <v>114</v>
      </c>
      <c r="E8" s="1" t="s">
        <v>349</v>
      </c>
      <c r="F8" s="20" t="s">
        <v>237</v>
      </c>
      <c r="G8" s="20" t="s">
        <v>26</v>
      </c>
      <c r="H8" s="20" t="s">
        <v>32</v>
      </c>
      <c r="I8" s="20"/>
      <c r="J8" s="20"/>
      <c r="K8" s="18">
        <v>20</v>
      </c>
      <c r="L8" s="20" t="s">
        <v>232</v>
      </c>
      <c r="M8" s="20" t="s">
        <v>29</v>
      </c>
      <c r="N8" s="98">
        <v>62</v>
      </c>
      <c r="O8" s="151" t="s">
        <v>469</v>
      </c>
      <c r="P8" s="156" t="s">
        <v>544</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24" right="0.19" top="0.36" bottom="0.35" header="0.23622047244094491" footer="0.17"/>
  <pageSetup paperSize="9" scale="83" fitToHeight="0" orientation="landscape" r:id="rId1"/>
  <headerFooter>
    <oddFooter>&amp;L&amp;8&amp;F-&amp;A&amp;R&amp;9&amp;P/&amp;N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7">
    <pageSetUpPr fitToPage="1"/>
  </sheetPr>
  <dimension ref="A1:N7"/>
  <sheetViews>
    <sheetView workbookViewId="0"/>
  </sheetViews>
  <sheetFormatPr defaultRowHeight="15" x14ac:dyDescent="0.25"/>
  <cols>
    <col min="1" max="1" width="4.28515625" customWidth="1"/>
    <col min="2" max="2" width="4" customWidth="1"/>
    <col min="3" max="3" width="6" customWidth="1"/>
    <col min="4" max="4" width="24.140625" customWidth="1"/>
    <col min="5" max="5" width="10.140625" customWidth="1"/>
    <col min="6" max="6" width="12" customWidth="1"/>
    <col min="7" max="7" width="7.42578125" customWidth="1"/>
    <col min="8" max="8" width="7.28515625" customWidth="1"/>
    <col min="9" max="9" width="9.85546875" customWidth="1"/>
    <col min="10" max="10" width="18.85546875" customWidth="1"/>
    <col min="11" max="11" width="11" customWidth="1"/>
    <col min="12" max="12" width="7.85546875" customWidth="1"/>
    <col min="13" max="13" width="10.140625" customWidth="1"/>
    <col min="14" max="14" width="34.7109375" customWidth="1"/>
  </cols>
  <sheetData>
    <row r="1" spans="1:14" x14ac:dyDescent="0.25">
      <c r="A1" s="5" t="s">
        <v>5</v>
      </c>
      <c r="B1" s="3" t="s">
        <v>51</v>
      </c>
    </row>
    <row r="3" spans="1:14" ht="15.75" x14ac:dyDescent="0.25">
      <c r="A3" s="17" t="s">
        <v>101</v>
      </c>
      <c r="D3" s="7"/>
    </row>
    <row r="5" spans="1:14" ht="27.75"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x14ac:dyDescent="0.25">
      <c r="A6" s="244"/>
      <c r="B6" s="244"/>
      <c r="C6" s="246"/>
      <c r="D6" s="246"/>
      <c r="E6" s="246"/>
      <c r="F6" s="246"/>
      <c r="G6" s="249"/>
      <c r="H6" s="249"/>
      <c r="I6" s="16" t="s">
        <v>96</v>
      </c>
      <c r="J6" s="246"/>
      <c r="K6" s="246"/>
      <c r="L6" s="25" t="s">
        <v>93</v>
      </c>
      <c r="M6" s="25" t="s">
        <v>94</v>
      </c>
      <c r="N6" s="247"/>
    </row>
    <row r="7" spans="1:14" ht="82.5" customHeight="1" x14ac:dyDescent="0.25">
      <c r="A7" s="93" t="s">
        <v>68</v>
      </c>
      <c r="B7" s="93">
        <v>1</v>
      </c>
      <c r="C7" s="20" t="s">
        <v>312</v>
      </c>
      <c r="D7" s="94" t="s">
        <v>313</v>
      </c>
      <c r="E7" s="20" t="s">
        <v>346</v>
      </c>
      <c r="F7" s="20" t="s">
        <v>32</v>
      </c>
      <c r="G7" s="110">
        <v>587390</v>
      </c>
      <c r="H7" s="103">
        <v>2014</v>
      </c>
      <c r="I7" s="110">
        <v>650000</v>
      </c>
      <c r="J7" s="20" t="s">
        <v>314</v>
      </c>
      <c r="K7" s="20" t="s">
        <v>29</v>
      </c>
      <c r="L7" s="97">
        <v>53</v>
      </c>
      <c r="M7" s="151" t="s">
        <v>510</v>
      </c>
      <c r="N7" s="1" t="s">
        <v>348</v>
      </c>
    </row>
  </sheetData>
  <mergeCells count="12">
    <mergeCell ref="F5:F6"/>
    <mergeCell ref="G5:G6"/>
    <mergeCell ref="A5:A6"/>
    <mergeCell ref="B5:B6"/>
    <mergeCell ref="C5:C6"/>
    <mergeCell ref="D5:D6"/>
    <mergeCell ref="E5:E6"/>
    <mergeCell ref="H5:H6"/>
    <mergeCell ref="L5:M5"/>
    <mergeCell ref="J5:J6"/>
    <mergeCell ref="K5:K6"/>
    <mergeCell ref="N5:N6"/>
  </mergeCells>
  <phoneticPr fontId="20" type="noConversion"/>
  <pageMargins left="0.4" right="0.23" top="0.54" bottom="0.38" header="0.19" footer="0.17"/>
  <pageSetup paperSize="9" scale="84" fitToHeight="20" orientation="landscape" r:id="rId1"/>
  <headerFooter>
    <oddFooter>&amp;L&amp;8&amp;F-&amp;A&amp;R&amp;8&amp;P/&amp;N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8">
    <pageSetUpPr fitToPage="1"/>
  </sheetPr>
  <dimension ref="A1:P9"/>
  <sheetViews>
    <sheetView zoomScaleNormal="100" workbookViewId="0"/>
  </sheetViews>
  <sheetFormatPr defaultRowHeight="15" x14ac:dyDescent="0.25"/>
  <cols>
    <col min="1" max="1" width="5.42578125" style="12" customWidth="1"/>
    <col min="2" max="2" width="4.85546875" style="12" customWidth="1"/>
    <col min="3" max="3" width="7.28515625" style="10" hidden="1" customWidth="1"/>
    <col min="4" max="4" width="6.28515625" style="10" customWidth="1"/>
    <col min="5" max="5" width="29" style="10" customWidth="1"/>
    <col min="6" max="6" width="10.5703125" style="10"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customWidth="1"/>
    <col min="15" max="15" width="10.7109375" style="10" customWidth="1"/>
    <col min="16" max="16" width="43.5703125" style="10" customWidth="1"/>
    <col min="17" max="16384" width="9.140625" style="10"/>
  </cols>
  <sheetData>
    <row r="1" spans="1:16" x14ac:dyDescent="0.25">
      <c r="A1" s="8" t="s">
        <v>5</v>
      </c>
      <c r="B1" s="9" t="s">
        <v>51</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7" t="s">
        <v>92</v>
      </c>
      <c r="O4" s="258"/>
      <c r="P4" s="245" t="s">
        <v>97</v>
      </c>
    </row>
    <row r="5" spans="1:16" ht="25.5" customHeight="1" x14ac:dyDescent="0.25">
      <c r="A5" s="252"/>
      <c r="B5" s="252"/>
      <c r="C5" s="253"/>
      <c r="D5" s="253"/>
      <c r="E5" s="253"/>
      <c r="F5" s="247"/>
      <c r="G5" s="253"/>
      <c r="H5" s="247"/>
      <c r="I5" s="15" t="s">
        <v>23</v>
      </c>
      <c r="J5" s="15" t="s">
        <v>24</v>
      </c>
      <c r="K5" s="15" t="s">
        <v>25</v>
      </c>
      <c r="L5" s="247"/>
      <c r="M5" s="247"/>
      <c r="N5" s="25" t="s">
        <v>93</v>
      </c>
      <c r="O5" s="25" t="s">
        <v>94</v>
      </c>
      <c r="P5" s="247"/>
    </row>
    <row r="6" spans="1:16" ht="84" x14ac:dyDescent="0.25">
      <c r="A6" s="22" t="s">
        <v>68</v>
      </c>
      <c r="B6" s="22">
        <v>1</v>
      </c>
      <c r="C6" s="19" t="s">
        <v>34</v>
      </c>
      <c r="D6" s="20" t="s">
        <v>135</v>
      </c>
      <c r="E6" s="1" t="s">
        <v>43</v>
      </c>
      <c r="F6" s="20" t="s">
        <v>346</v>
      </c>
      <c r="G6" s="20" t="s">
        <v>26</v>
      </c>
      <c r="H6" s="20" t="s">
        <v>32</v>
      </c>
      <c r="I6" s="20"/>
      <c r="J6" s="20"/>
      <c r="K6" s="101">
        <v>283689</v>
      </c>
      <c r="L6" s="20" t="s">
        <v>238</v>
      </c>
      <c r="M6" s="20" t="s">
        <v>29</v>
      </c>
      <c r="N6" s="97">
        <v>53</v>
      </c>
      <c r="O6" s="151" t="s">
        <v>510</v>
      </c>
      <c r="P6" s="1" t="s">
        <v>511</v>
      </c>
    </row>
    <row r="7" spans="1:16" ht="89.25" customHeight="1" x14ac:dyDescent="0.25">
      <c r="A7" s="22" t="s">
        <v>68</v>
      </c>
      <c r="B7" s="22">
        <v>1</v>
      </c>
      <c r="C7" s="20" t="s">
        <v>35</v>
      </c>
      <c r="D7" s="20" t="s">
        <v>120</v>
      </c>
      <c r="E7" s="1" t="s">
        <v>136</v>
      </c>
      <c r="F7" s="20" t="s">
        <v>3</v>
      </c>
      <c r="G7" s="20" t="s">
        <v>26</v>
      </c>
      <c r="H7" s="20" t="s">
        <v>32</v>
      </c>
      <c r="I7" s="20"/>
      <c r="J7" s="20"/>
      <c r="K7" s="18">
        <v>16</v>
      </c>
      <c r="L7" s="20" t="s">
        <v>238</v>
      </c>
      <c r="M7" s="20" t="s">
        <v>29</v>
      </c>
      <c r="N7" s="97">
        <v>53</v>
      </c>
      <c r="O7" s="151" t="s">
        <v>510</v>
      </c>
      <c r="P7" s="1" t="s">
        <v>279</v>
      </c>
    </row>
    <row r="8" spans="1:16" ht="58.5" customHeight="1" x14ac:dyDescent="0.25">
      <c r="A8" s="167" t="s">
        <v>68</v>
      </c>
      <c r="B8" s="167">
        <v>1</v>
      </c>
      <c r="C8" s="164" t="s">
        <v>34</v>
      </c>
      <c r="D8" s="116" t="s">
        <v>372</v>
      </c>
      <c r="E8" s="117" t="s">
        <v>373</v>
      </c>
      <c r="F8" s="116" t="s">
        <v>3</v>
      </c>
      <c r="G8" s="116" t="s">
        <v>26</v>
      </c>
      <c r="H8" s="116" t="s">
        <v>32</v>
      </c>
      <c r="I8" s="116"/>
      <c r="J8" s="116"/>
      <c r="K8" s="155" t="s">
        <v>512</v>
      </c>
      <c r="L8" s="116" t="s">
        <v>238</v>
      </c>
      <c r="M8" s="116" t="s">
        <v>29</v>
      </c>
      <c r="N8" s="165" t="s">
        <v>374</v>
      </c>
      <c r="O8" s="155" t="s">
        <v>577</v>
      </c>
      <c r="P8" s="117" t="s">
        <v>378</v>
      </c>
    </row>
    <row r="9" spans="1:16" ht="72" x14ac:dyDescent="0.25">
      <c r="A9" s="22" t="s">
        <v>68</v>
      </c>
      <c r="B9" s="22">
        <v>1</v>
      </c>
      <c r="C9" s="20" t="s">
        <v>35</v>
      </c>
      <c r="D9" s="20" t="s">
        <v>126</v>
      </c>
      <c r="E9" s="1" t="s">
        <v>137</v>
      </c>
      <c r="F9" s="20" t="s">
        <v>3</v>
      </c>
      <c r="G9" s="20" t="s">
        <v>26</v>
      </c>
      <c r="H9" s="20" t="s">
        <v>32</v>
      </c>
      <c r="I9" s="20"/>
      <c r="J9" s="20"/>
      <c r="K9" s="18">
        <v>4</v>
      </c>
      <c r="L9" s="20" t="s">
        <v>238</v>
      </c>
      <c r="M9" s="20" t="s">
        <v>29</v>
      </c>
      <c r="N9" s="97">
        <v>55</v>
      </c>
      <c r="O9" s="151" t="s">
        <v>513</v>
      </c>
      <c r="P9" s="1" t="s">
        <v>250</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28999999999999998" right="0.33" top="0.44" bottom="0.37" header="0.23622047244094491" footer="0.17"/>
  <pageSetup paperSize="9" scale="81" fitToHeight="0" orientation="landscape" r:id="rId1"/>
  <headerFooter>
    <oddFooter>&amp;L&amp;8&amp;F-&amp;A&amp;R&amp;9&amp;P/&amp;N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9">
    <pageSetUpPr fitToPage="1"/>
  </sheetPr>
  <dimension ref="A1:T15"/>
  <sheetViews>
    <sheetView zoomScaleNormal="100" workbookViewId="0">
      <pane ySplit="6" topLeftCell="A7" activePane="bottomLeft" state="frozen"/>
      <selection pane="bottomLeft" activeCell="A7" sqref="A7"/>
    </sheetView>
  </sheetViews>
  <sheetFormatPr defaultRowHeight="15" x14ac:dyDescent="0.25"/>
  <cols>
    <col min="1" max="1" width="5" customWidth="1"/>
    <col min="2" max="2" width="4.28515625" customWidth="1"/>
    <col min="3" max="3" width="5.42578125" customWidth="1"/>
    <col min="4" max="4" width="34.85546875" customWidth="1"/>
    <col min="5" max="5" width="7.140625" customWidth="1"/>
    <col min="6" max="6" width="9.7109375" customWidth="1"/>
    <col min="7" max="7" width="24.140625" customWidth="1"/>
    <col min="8" max="9" width="5.85546875" customWidth="1"/>
    <col min="10" max="10" width="8.28515625" customWidth="1"/>
    <col min="11" max="11" width="7.7109375" customWidth="1"/>
    <col min="12" max="12" width="6.42578125" customWidth="1"/>
    <col min="13" max="14" width="6.140625" customWidth="1"/>
    <col min="15" max="15" width="9.7109375" customWidth="1"/>
    <col min="16" max="16" width="12.42578125" customWidth="1"/>
    <col min="17" max="17" width="11" bestFit="1" customWidth="1"/>
    <col min="18" max="18" width="4.7109375" customWidth="1"/>
    <col min="19" max="19" width="8.85546875" customWidth="1"/>
    <col min="20" max="20" width="53.85546875" style="6" customWidth="1"/>
  </cols>
  <sheetData>
    <row r="1" spans="1:20" x14ac:dyDescent="0.25">
      <c r="A1" s="8" t="s">
        <v>19</v>
      </c>
      <c r="B1" s="9" t="s">
        <v>78</v>
      </c>
    </row>
    <row r="3" spans="1:20" s="6" customFormat="1" ht="35.25" customHeight="1" x14ac:dyDescent="0.25">
      <c r="A3" s="282" t="s">
        <v>147</v>
      </c>
      <c r="B3" s="272"/>
      <c r="C3" s="272"/>
      <c r="D3" s="272"/>
      <c r="E3" s="272"/>
      <c r="F3" s="272"/>
      <c r="G3" s="272"/>
      <c r="H3" s="272"/>
      <c r="I3" s="272"/>
      <c r="J3" s="272"/>
      <c r="K3" s="272"/>
      <c r="L3" s="272"/>
      <c r="M3" s="272"/>
      <c r="N3" s="272"/>
      <c r="O3" s="272"/>
      <c r="P3" s="272"/>
      <c r="Q3" s="272"/>
      <c r="R3" s="33"/>
      <c r="S3" s="33"/>
    </row>
    <row r="4" spans="1:20" s="6" customFormat="1" x14ac:dyDescent="0.25"/>
    <row r="5" spans="1:20" s="23" customFormat="1" ht="33" customHeight="1" x14ac:dyDescent="0.25">
      <c r="A5" s="252" t="s">
        <v>30</v>
      </c>
      <c r="B5" s="252" t="s">
        <v>31</v>
      </c>
      <c r="C5" s="274" t="s">
        <v>91</v>
      </c>
      <c r="D5" s="274" t="s">
        <v>14</v>
      </c>
      <c r="E5" s="274" t="s">
        <v>526</v>
      </c>
      <c r="F5" s="274" t="s">
        <v>28</v>
      </c>
      <c r="G5" s="274" t="s">
        <v>71</v>
      </c>
      <c r="H5" s="274" t="s">
        <v>16</v>
      </c>
      <c r="I5" s="274"/>
      <c r="J5" s="274"/>
      <c r="K5" s="274" t="s">
        <v>170</v>
      </c>
      <c r="L5" s="274" t="s">
        <v>72</v>
      </c>
      <c r="M5" s="274" t="s">
        <v>161</v>
      </c>
      <c r="N5" s="274"/>
      <c r="O5" s="274"/>
      <c r="P5" s="274" t="s">
        <v>27</v>
      </c>
      <c r="Q5" s="274" t="s">
        <v>18</v>
      </c>
      <c r="R5" s="276" t="s">
        <v>92</v>
      </c>
      <c r="S5" s="277"/>
      <c r="T5" s="245" t="s">
        <v>99</v>
      </c>
    </row>
    <row r="6" spans="1:20" s="23" customFormat="1" ht="47.25" customHeight="1" x14ac:dyDescent="0.25">
      <c r="A6" s="273"/>
      <c r="B6" s="273"/>
      <c r="C6" s="274"/>
      <c r="D6" s="274"/>
      <c r="E6" s="274"/>
      <c r="F6" s="274"/>
      <c r="G6" s="274"/>
      <c r="H6" s="109" t="s">
        <v>2</v>
      </c>
      <c r="I6" s="109" t="s">
        <v>24</v>
      </c>
      <c r="J6" s="109" t="s">
        <v>25</v>
      </c>
      <c r="K6" s="274"/>
      <c r="L6" s="274"/>
      <c r="M6" s="109" t="s">
        <v>2</v>
      </c>
      <c r="N6" s="109" t="s">
        <v>24</v>
      </c>
      <c r="O6" s="109" t="s">
        <v>25</v>
      </c>
      <c r="P6" s="274"/>
      <c r="Q6" s="274"/>
      <c r="R6" s="30" t="s">
        <v>93</v>
      </c>
      <c r="S6" s="30" t="s">
        <v>94</v>
      </c>
      <c r="T6" s="247"/>
    </row>
    <row r="7" spans="1:20" s="46" customFormat="1" ht="96" x14ac:dyDescent="0.25">
      <c r="A7" s="21" t="s">
        <v>187</v>
      </c>
      <c r="B7" s="22">
        <v>1</v>
      </c>
      <c r="C7" s="20">
        <v>10502</v>
      </c>
      <c r="D7" s="40" t="s">
        <v>200</v>
      </c>
      <c r="E7" s="20" t="s">
        <v>32</v>
      </c>
      <c r="F7" s="20" t="s">
        <v>346</v>
      </c>
      <c r="G7" s="1" t="s">
        <v>225</v>
      </c>
      <c r="H7" s="20">
        <v>2</v>
      </c>
      <c r="I7" s="20">
        <v>535</v>
      </c>
      <c r="J7" s="18">
        <v>537</v>
      </c>
      <c r="K7" s="20" t="s">
        <v>346</v>
      </c>
      <c r="L7" s="20">
        <v>2015</v>
      </c>
      <c r="M7" s="187">
        <v>32</v>
      </c>
      <c r="N7" s="108">
        <v>3110</v>
      </c>
      <c r="O7" s="108">
        <v>3142</v>
      </c>
      <c r="P7" s="116" t="s">
        <v>251</v>
      </c>
      <c r="Q7" s="116" t="s">
        <v>29</v>
      </c>
      <c r="R7" s="188" t="s">
        <v>167</v>
      </c>
      <c r="S7" s="155" t="s">
        <v>523</v>
      </c>
      <c r="T7" s="117" t="s">
        <v>517</v>
      </c>
    </row>
    <row r="8" spans="1:20" s="131" customFormat="1" ht="108" x14ac:dyDescent="0.25">
      <c r="A8" s="116" t="s">
        <v>187</v>
      </c>
      <c r="B8" s="167">
        <v>1</v>
      </c>
      <c r="C8" s="116">
        <v>11104</v>
      </c>
      <c r="D8" s="204" t="s">
        <v>391</v>
      </c>
      <c r="E8" s="116" t="s">
        <v>32</v>
      </c>
      <c r="F8" s="116" t="s">
        <v>346</v>
      </c>
      <c r="G8" s="117" t="s">
        <v>393</v>
      </c>
      <c r="H8" s="108"/>
      <c r="I8" s="108"/>
      <c r="J8" s="108">
        <v>0</v>
      </c>
      <c r="K8" s="116" t="s">
        <v>346</v>
      </c>
      <c r="L8" s="116">
        <v>2020</v>
      </c>
      <c r="M8" s="187"/>
      <c r="N8" s="187"/>
      <c r="O8" s="155" t="s">
        <v>556</v>
      </c>
      <c r="P8" s="116" t="s">
        <v>213</v>
      </c>
      <c r="Q8" s="116" t="s">
        <v>29</v>
      </c>
      <c r="R8" s="188" t="s">
        <v>167</v>
      </c>
      <c r="S8" s="155" t="s">
        <v>557</v>
      </c>
      <c r="T8" s="156" t="s">
        <v>585</v>
      </c>
    </row>
    <row r="9" spans="1:20" s="34" customFormat="1" ht="96" x14ac:dyDescent="0.25">
      <c r="A9" s="21" t="s">
        <v>188</v>
      </c>
      <c r="B9" s="22">
        <v>1</v>
      </c>
      <c r="C9" s="20">
        <v>10502</v>
      </c>
      <c r="D9" s="40" t="s">
        <v>200</v>
      </c>
      <c r="E9" s="20" t="s">
        <v>32</v>
      </c>
      <c r="F9" s="20" t="s">
        <v>346</v>
      </c>
      <c r="G9" s="1" t="s">
        <v>225</v>
      </c>
      <c r="H9" s="38">
        <v>0</v>
      </c>
      <c r="I9" s="38">
        <v>22</v>
      </c>
      <c r="J9" s="20">
        <v>22</v>
      </c>
      <c r="K9" s="20" t="s">
        <v>346</v>
      </c>
      <c r="L9" s="20">
        <v>2015</v>
      </c>
      <c r="M9" s="38">
        <v>6</v>
      </c>
      <c r="N9" s="38">
        <v>115</v>
      </c>
      <c r="O9" s="38">
        <v>121</v>
      </c>
      <c r="P9" s="20" t="s">
        <v>213</v>
      </c>
      <c r="Q9" s="20" t="s">
        <v>29</v>
      </c>
      <c r="R9" s="42" t="s">
        <v>191</v>
      </c>
      <c r="S9" s="155" t="s">
        <v>524</v>
      </c>
      <c r="T9" s="117" t="s">
        <v>518</v>
      </c>
    </row>
    <row r="10" spans="1:20" s="34" customFormat="1" ht="48" x14ac:dyDescent="0.25">
      <c r="A10" s="21" t="s">
        <v>188</v>
      </c>
      <c r="B10" s="22">
        <v>2</v>
      </c>
      <c r="C10" s="20" t="s">
        <v>201</v>
      </c>
      <c r="D10" s="40" t="s">
        <v>202</v>
      </c>
      <c r="E10" s="20" t="s">
        <v>32</v>
      </c>
      <c r="F10" s="20" t="s">
        <v>3</v>
      </c>
      <c r="G10" s="1" t="s">
        <v>575</v>
      </c>
      <c r="H10" s="38"/>
      <c r="I10" s="38"/>
      <c r="J10" s="20">
        <v>4</v>
      </c>
      <c r="K10" s="20" t="s">
        <v>3</v>
      </c>
      <c r="L10" s="20">
        <v>2015</v>
      </c>
      <c r="M10" s="38"/>
      <c r="N10" s="38"/>
      <c r="O10" s="18">
        <v>5</v>
      </c>
      <c r="P10" s="20" t="s">
        <v>214</v>
      </c>
      <c r="Q10" s="20" t="s">
        <v>215</v>
      </c>
      <c r="R10" s="42" t="s">
        <v>191</v>
      </c>
      <c r="S10" s="151" t="s">
        <v>525</v>
      </c>
      <c r="T10" s="1" t="s">
        <v>576</v>
      </c>
    </row>
    <row r="11" spans="1:20" s="131" customFormat="1" ht="84" x14ac:dyDescent="0.25">
      <c r="A11" s="206" t="s">
        <v>188</v>
      </c>
      <c r="B11" s="207">
        <v>2</v>
      </c>
      <c r="C11" s="116">
        <v>11102</v>
      </c>
      <c r="D11" s="117" t="s">
        <v>465</v>
      </c>
      <c r="E11" s="116" t="s">
        <v>32</v>
      </c>
      <c r="F11" s="116" t="s">
        <v>346</v>
      </c>
      <c r="G11" s="117" t="s">
        <v>466</v>
      </c>
      <c r="H11" s="108"/>
      <c r="I11" s="108"/>
      <c r="J11" s="108">
        <v>0</v>
      </c>
      <c r="K11" s="116" t="s">
        <v>346</v>
      </c>
      <c r="L11" s="116">
        <v>2020</v>
      </c>
      <c r="M11" s="187"/>
      <c r="N11" s="187"/>
      <c r="O11" s="155" t="s">
        <v>559</v>
      </c>
      <c r="P11" s="116" t="s">
        <v>251</v>
      </c>
      <c r="Q11" s="116" t="s">
        <v>29</v>
      </c>
      <c r="R11" s="188" t="s">
        <v>191</v>
      </c>
      <c r="S11" s="155" t="s">
        <v>560</v>
      </c>
      <c r="T11" s="156" t="s">
        <v>586</v>
      </c>
    </row>
    <row r="12" spans="1:20" s="34" customFormat="1" ht="72" x14ac:dyDescent="0.25">
      <c r="A12" s="21" t="s">
        <v>194</v>
      </c>
      <c r="B12" s="37">
        <v>1</v>
      </c>
      <c r="C12" s="20">
        <v>11206</v>
      </c>
      <c r="D12" s="1" t="s">
        <v>203</v>
      </c>
      <c r="E12" s="20" t="s">
        <v>32</v>
      </c>
      <c r="F12" s="20" t="s">
        <v>205</v>
      </c>
      <c r="G12" s="1" t="s">
        <v>226</v>
      </c>
      <c r="H12" s="41"/>
      <c r="I12" s="41"/>
      <c r="J12" s="20">
        <v>0</v>
      </c>
      <c r="K12" s="20" t="s">
        <v>205</v>
      </c>
      <c r="L12" s="20">
        <v>2015</v>
      </c>
      <c r="M12" s="41"/>
      <c r="N12" s="41"/>
      <c r="O12" s="41">
        <v>0.35699999999999998</v>
      </c>
      <c r="P12" s="20" t="s">
        <v>224</v>
      </c>
      <c r="Q12" s="20" t="s">
        <v>29</v>
      </c>
      <c r="R12" s="42" t="s">
        <v>158</v>
      </c>
      <c r="S12" s="151" t="s">
        <v>519</v>
      </c>
      <c r="T12" s="1" t="s">
        <v>220</v>
      </c>
    </row>
    <row r="13" spans="1:20" s="35" customFormat="1" ht="144" x14ac:dyDescent="0.25">
      <c r="A13" s="21" t="s">
        <v>194</v>
      </c>
      <c r="B13" s="37">
        <v>1</v>
      </c>
      <c r="C13" s="20">
        <v>11207</v>
      </c>
      <c r="D13" s="1" t="s">
        <v>208</v>
      </c>
      <c r="E13" s="20" t="s">
        <v>32</v>
      </c>
      <c r="F13" s="20" t="s">
        <v>205</v>
      </c>
      <c r="G13" s="1" t="s">
        <v>227</v>
      </c>
      <c r="H13" s="41"/>
      <c r="I13" s="41"/>
      <c r="J13" s="43">
        <v>6.6E-3</v>
      </c>
      <c r="K13" s="20" t="s">
        <v>205</v>
      </c>
      <c r="L13" s="20">
        <v>2015</v>
      </c>
      <c r="M13" s="41"/>
      <c r="N13" s="41"/>
      <c r="O13" s="41">
        <v>3.2000000000000001E-2</v>
      </c>
      <c r="P13" s="20" t="s">
        <v>210</v>
      </c>
      <c r="Q13" s="20" t="s">
        <v>29</v>
      </c>
      <c r="R13" s="42" t="s">
        <v>158</v>
      </c>
      <c r="S13" s="151" t="s">
        <v>520</v>
      </c>
      <c r="T13" s="1" t="s">
        <v>221</v>
      </c>
    </row>
    <row r="14" spans="1:20" s="35" customFormat="1" ht="108" x14ac:dyDescent="0.25">
      <c r="A14" s="21" t="s">
        <v>194</v>
      </c>
      <c r="B14" s="37">
        <v>1</v>
      </c>
      <c r="C14" s="20">
        <v>11208</v>
      </c>
      <c r="D14" s="1" t="s">
        <v>209</v>
      </c>
      <c r="E14" s="20" t="s">
        <v>32</v>
      </c>
      <c r="F14" s="20" t="s">
        <v>205</v>
      </c>
      <c r="G14" s="1" t="s">
        <v>228</v>
      </c>
      <c r="H14" s="41"/>
      <c r="I14" s="41"/>
      <c r="J14" s="20">
        <v>0</v>
      </c>
      <c r="K14" s="20" t="s">
        <v>205</v>
      </c>
      <c r="L14" s="20">
        <v>2015</v>
      </c>
      <c r="M14" s="41"/>
      <c r="N14" s="41"/>
      <c r="O14" s="41">
        <v>1</v>
      </c>
      <c r="P14" s="20" t="s">
        <v>211</v>
      </c>
      <c r="Q14" s="20" t="s">
        <v>212</v>
      </c>
      <c r="R14" s="42" t="s">
        <v>158</v>
      </c>
      <c r="S14" s="151" t="s">
        <v>521</v>
      </c>
      <c r="T14" s="1" t="s">
        <v>222</v>
      </c>
    </row>
    <row r="15" spans="1:20" s="46" customFormat="1" ht="72" x14ac:dyDescent="0.25">
      <c r="A15" s="21" t="s">
        <v>194</v>
      </c>
      <c r="B15" s="37">
        <v>2</v>
      </c>
      <c r="C15" s="20" t="s">
        <v>201</v>
      </c>
      <c r="D15" s="1" t="s">
        <v>204</v>
      </c>
      <c r="E15" s="20" t="s">
        <v>32</v>
      </c>
      <c r="F15" s="20" t="s">
        <v>3</v>
      </c>
      <c r="G15" s="1" t="s">
        <v>229</v>
      </c>
      <c r="H15" s="41"/>
      <c r="I15" s="41"/>
      <c r="J15" s="20">
        <v>0</v>
      </c>
      <c r="K15" s="20" t="s">
        <v>3</v>
      </c>
      <c r="L15" s="20">
        <v>2015</v>
      </c>
      <c r="M15" s="41"/>
      <c r="N15" s="41"/>
      <c r="O15" s="20">
        <v>20</v>
      </c>
      <c r="P15" s="20" t="s">
        <v>214</v>
      </c>
      <c r="Q15" s="20" t="s">
        <v>215</v>
      </c>
      <c r="R15" s="42" t="s">
        <v>158</v>
      </c>
      <c r="S15" s="151" t="s">
        <v>522</v>
      </c>
      <c r="T15" s="1" t="s">
        <v>315</v>
      </c>
    </row>
  </sheetData>
  <mergeCells count="16">
    <mergeCell ref="T5:T6"/>
    <mergeCell ref="A3:Q3"/>
    <mergeCell ref="A5:A6"/>
    <mergeCell ref="B5:B6"/>
    <mergeCell ref="C5:C6"/>
    <mergeCell ref="D5:D6"/>
    <mergeCell ref="E5:E6"/>
    <mergeCell ref="F5:F6"/>
    <mergeCell ref="G5:G6"/>
    <mergeCell ref="H5:J5"/>
    <mergeCell ref="R5:S5"/>
    <mergeCell ref="K5:K6"/>
    <mergeCell ref="L5:L6"/>
    <mergeCell ref="M5:O5"/>
    <mergeCell ref="P5:P6"/>
    <mergeCell ref="Q5:Q6"/>
  </mergeCells>
  <phoneticPr fontId="20" type="noConversion"/>
  <hyperlinks>
    <hyperlink ref="P13" r:id="rId1"/>
  </hyperlinks>
  <pageMargins left="0.23622047244094491" right="0.19685039370078741" top="0.27559055118110237" bottom="0.35433070866141736" header="0.15748031496062992" footer="0.15748031496062992"/>
  <pageSetup paperSize="8" scale="77" fitToHeight="0" orientation="landscape" r:id="rId2"/>
  <headerFooter>
    <oddFooter>&amp;L&amp;8&amp;F-&amp;A&amp;R&amp;8&amp;P/&amp;N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0">
    <pageSetUpPr fitToPage="1"/>
  </sheetPr>
  <dimension ref="A1:Q19"/>
  <sheetViews>
    <sheetView zoomScaleNormal="100" workbookViewId="0">
      <pane ySplit="5" topLeftCell="A6" activePane="bottomLeft" state="frozen"/>
      <selection pane="bottomLeft" activeCell="A6" sqref="A6"/>
    </sheetView>
  </sheetViews>
  <sheetFormatPr defaultRowHeight="15" x14ac:dyDescent="0.25"/>
  <cols>
    <col min="1" max="1" width="6" style="12" customWidth="1"/>
    <col min="2" max="2" width="4.85546875" style="12" customWidth="1"/>
    <col min="3" max="3" width="7.28515625" style="10" customWidth="1"/>
    <col min="4" max="4" width="9.140625" style="10"/>
    <col min="5" max="5" width="37.28515625" style="10" customWidth="1"/>
    <col min="6" max="6" width="10.42578125" style="10" bestFit="1" customWidth="1"/>
    <col min="7" max="7" width="6.7109375" style="10" bestFit="1" customWidth="1"/>
    <col min="8" max="8" width="12.28515625" style="10" customWidth="1"/>
    <col min="9" max="9" width="7.28515625" style="10" customWidth="1"/>
    <col min="10" max="10" width="7.140625" style="10" customWidth="1"/>
    <col min="11" max="11" width="10.7109375" style="10" customWidth="1"/>
    <col min="12" max="12" width="16.85546875" style="10" bestFit="1" customWidth="1"/>
    <col min="13" max="13" width="11" style="10" bestFit="1" customWidth="1"/>
    <col min="14" max="14" width="6.5703125" style="10" customWidth="1"/>
    <col min="15" max="15" width="10.7109375" style="10" customWidth="1"/>
    <col min="16" max="16" width="58.85546875" style="10" customWidth="1"/>
    <col min="17" max="16384" width="9.140625" style="10"/>
  </cols>
  <sheetData>
    <row r="1" spans="1:17" x14ac:dyDescent="0.25">
      <c r="A1" s="8" t="s">
        <v>19</v>
      </c>
      <c r="B1" s="9" t="s">
        <v>78</v>
      </c>
    </row>
    <row r="2" spans="1:17" x14ac:dyDescent="0.25">
      <c r="A2" s="11" t="s">
        <v>79</v>
      </c>
      <c r="B2" s="9"/>
    </row>
    <row r="3" spans="1:17" x14ac:dyDescent="0.25">
      <c r="O3" s="31"/>
    </row>
    <row r="4" spans="1:17" ht="25.5" customHeight="1" x14ac:dyDescent="0.25">
      <c r="A4" s="252" t="s">
        <v>30</v>
      </c>
      <c r="B4" s="252" t="s">
        <v>31</v>
      </c>
      <c r="C4" s="245" t="s">
        <v>33</v>
      </c>
      <c r="D4" s="245" t="s">
        <v>20</v>
      </c>
      <c r="E4" s="245" t="s">
        <v>21</v>
      </c>
      <c r="F4" s="245" t="s">
        <v>28</v>
      </c>
      <c r="G4" s="245" t="s">
        <v>22</v>
      </c>
      <c r="H4" s="245" t="s">
        <v>53</v>
      </c>
      <c r="I4" s="278" t="s">
        <v>54</v>
      </c>
      <c r="J4" s="279"/>
      <c r="K4" s="280"/>
      <c r="L4" s="245" t="s">
        <v>27</v>
      </c>
      <c r="M4" s="245" t="s">
        <v>0</v>
      </c>
      <c r="N4" s="276" t="s">
        <v>92</v>
      </c>
      <c r="O4" s="281"/>
      <c r="P4" s="245" t="s">
        <v>218</v>
      </c>
    </row>
    <row r="5" spans="1:17" ht="25.5" customHeight="1" x14ac:dyDescent="0.25">
      <c r="A5" s="252"/>
      <c r="B5" s="252"/>
      <c r="C5" s="253"/>
      <c r="D5" s="253"/>
      <c r="E5" s="253"/>
      <c r="F5" s="247"/>
      <c r="G5" s="253"/>
      <c r="H5" s="247"/>
      <c r="I5" s="13" t="s">
        <v>23</v>
      </c>
      <c r="J5" s="13" t="s">
        <v>24</v>
      </c>
      <c r="K5" s="13" t="s">
        <v>25</v>
      </c>
      <c r="L5" s="247"/>
      <c r="M5" s="247"/>
      <c r="N5" s="30" t="s">
        <v>93</v>
      </c>
      <c r="O5" s="30" t="s">
        <v>94</v>
      </c>
      <c r="P5" s="247"/>
    </row>
    <row r="6" spans="1:17" ht="96" x14ac:dyDescent="0.25">
      <c r="A6" s="21" t="s">
        <v>187</v>
      </c>
      <c r="B6" s="22">
        <v>1</v>
      </c>
      <c r="C6" s="19" t="s">
        <v>35</v>
      </c>
      <c r="D6" s="20">
        <v>10501</v>
      </c>
      <c r="E6" s="1" t="s">
        <v>186</v>
      </c>
      <c r="F6" s="20" t="s">
        <v>346</v>
      </c>
      <c r="G6" s="20" t="s">
        <v>81</v>
      </c>
      <c r="H6" s="20" t="s">
        <v>32</v>
      </c>
      <c r="I6" s="20">
        <v>24</v>
      </c>
      <c r="J6" s="18">
        <v>10176</v>
      </c>
      <c r="K6" s="18">
        <v>10200</v>
      </c>
      <c r="L6" s="20" t="s">
        <v>251</v>
      </c>
      <c r="M6" s="20" t="s">
        <v>29</v>
      </c>
      <c r="N6" s="39" t="s">
        <v>167</v>
      </c>
      <c r="O6" s="155" t="s">
        <v>523</v>
      </c>
      <c r="P6" s="117" t="s">
        <v>573</v>
      </c>
      <c r="Q6" s="203"/>
    </row>
    <row r="7" spans="1:17" s="135" customFormat="1" ht="96" x14ac:dyDescent="0.25">
      <c r="A7" s="116" t="s">
        <v>187</v>
      </c>
      <c r="B7" s="167">
        <v>1</v>
      </c>
      <c r="C7" s="164" t="s">
        <v>34</v>
      </c>
      <c r="D7" s="116" t="s">
        <v>392</v>
      </c>
      <c r="E7" s="117" t="s">
        <v>394</v>
      </c>
      <c r="F7" s="116" t="s">
        <v>346</v>
      </c>
      <c r="G7" s="116" t="s">
        <v>81</v>
      </c>
      <c r="H7" s="116" t="s">
        <v>32</v>
      </c>
      <c r="I7" s="116"/>
      <c r="J7" s="108"/>
      <c r="K7" s="155" t="s">
        <v>556</v>
      </c>
      <c r="L7" s="116" t="s">
        <v>251</v>
      </c>
      <c r="M7" s="116" t="s">
        <v>29</v>
      </c>
      <c r="N7" s="116" t="s">
        <v>167</v>
      </c>
      <c r="O7" s="155" t="s">
        <v>557</v>
      </c>
      <c r="P7" s="156" t="s">
        <v>581</v>
      </c>
    </row>
    <row r="8" spans="1:17" ht="84" x14ac:dyDescent="0.25">
      <c r="A8" s="21" t="s">
        <v>188</v>
      </c>
      <c r="B8" s="22">
        <v>1</v>
      </c>
      <c r="C8" s="19" t="s">
        <v>35</v>
      </c>
      <c r="D8" s="20">
        <v>10501</v>
      </c>
      <c r="E8" s="1" t="s">
        <v>186</v>
      </c>
      <c r="F8" s="20" t="s">
        <v>346</v>
      </c>
      <c r="G8" s="20" t="s">
        <v>81</v>
      </c>
      <c r="H8" s="20" t="s">
        <v>32</v>
      </c>
      <c r="I8" s="20">
        <v>18</v>
      </c>
      <c r="J8" s="18">
        <v>282</v>
      </c>
      <c r="K8" s="18">
        <v>300</v>
      </c>
      <c r="L8" s="20" t="s">
        <v>251</v>
      </c>
      <c r="M8" s="20" t="s">
        <v>29</v>
      </c>
      <c r="N8" s="42" t="s">
        <v>191</v>
      </c>
      <c r="O8" s="155" t="s">
        <v>524</v>
      </c>
      <c r="P8" s="117" t="s">
        <v>574</v>
      </c>
      <c r="Q8" s="203"/>
    </row>
    <row r="9" spans="1:17" ht="60" x14ac:dyDescent="0.25">
      <c r="A9" s="21" t="s">
        <v>188</v>
      </c>
      <c r="B9" s="22">
        <v>2</v>
      </c>
      <c r="C9" s="19" t="s">
        <v>35</v>
      </c>
      <c r="D9" s="44" t="s">
        <v>189</v>
      </c>
      <c r="E9" s="1" t="s">
        <v>192</v>
      </c>
      <c r="F9" s="20" t="s">
        <v>3</v>
      </c>
      <c r="G9" s="20" t="s">
        <v>81</v>
      </c>
      <c r="H9" s="20" t="s">
        <v>32</v>
      </c>
      <c r="I9" s="20"/>
      <c r="J9" s="38"/>
      <c r="K9" s="18">
        <v>5</v>
      </c>
      <c r="L9" s="20" t="s">
        <v>252</v>
      </c>
      <c r="M9" s="20" t="s">
        <v>29</v>
      </c>
      <c r="N9" s="42" t="s">
        <v>191</v>
      </c>
      <c r="O9" s="151" t="s">
        <v>525</v>
      </c>
      <c r="P9" s="1" t="s">
        <v>558</v>
      </c>
    </row>
    <row r="10" spans="1:17" ht="48" x14ac:dyDescent="0.25">
      <c r="A10" s="21" t="s">
        <v>188</v>
      </c>
      <c r="B10" s="22">
        <v>2</v>
      </c>
      <c r="C10" s="19" t="s">
        <v>35</v>
      </c>
      <c r="D10" s="44" t="s">
        <v>190</v>
      </c>
      <c r="E10" s="1" t="s">
        <v>193</v>
      </c>
      <c r="F10" s="20" t="s">
        <v>346</v>
      </c>
      <c r="G10" s="20" t="s">
        <v>81</v>
      </c>
      <c r="H10" s="20" t="s">
        <v>32</v>
      </c>
      <c r="I10" s="20">
        <v>0</v>
      </c>
      <c r="J10" s="18">
        <v>700</v>
      </c>
      <c r="K10" s="18">
        <v>700</v>
      </c>
      <c r="L10" s="20" t="s">
        <v>216</v>
      </c>
      <c r="M10" s="20" t="s">
        <v>29</v>
      </c>
      <c r="N10" s="42" t="s">
        <v>191</v>
      </c>
      <c r="O10" s="151" t="s">
        <v>525</v>
      </c>
      <c r="P10" s="117" t="s">
        <v>527</v>
      </c>
    </row>
    <row r="11" spans="1:17" ht="72" x14ac:dyDescent="0.25">
      <c r="A11" s="116" t="s">
        <v>188</v>
      </c>
      <c r="B11" s="167">
        <v>2</v>
      </c>
      <c r="C11" s="164" t="s">
        <v>35</v>
      </c>
      <c r="D11" s="116">
        <v>11109</v>
      </c>
      <c r="E11" s="117" t="s">
        <v>464</v>
      </c>
      <c r="F11" s="116" t="s">
        <v>346</v>
      </c>
      <c r="G11" s="116" t="s">
        <v>81</v>
      </c>
      <c r="H11" s="116" t="s">
        <v>32</v>
      </c>
      <c r="I11" s="116"/>
      <c r="J11" s="187"/>
      <c r="K11" s="155" t="s">
        <v>559</v>
      </c>
      <c r="L11" s="116" t="s">
        <v>251</v>
      </c>
      <c r="M11" s="116" t="s">
        <v>29</v>
      </c>
      <c r="N11" s="188" t="s">
        <v>191</v>
      </c>
      <c r="O11" s="155" t="s">
        <v>560</v>
      </c>
      <c r="P11" s="156" t="s">
        <v>582</v>
      </c>
    </row>
    <row r="12" spans="1:17" ht="36" x14ac:dyDescent="0.25">
      <c r="A12" s="21" t="s">
        <v>194</v>
      </c>
      <c r="B12" s="22">
        <v>1</v>
      </c>
      <c r="C12" s="19" t="s">
        <v>35</v>
      </c>
      <c r="D12" s="20">
        <v>11202</v>
      </c>
      <c r="E12" s="1" t="s">
        <v>195</v>
      </c>
      <c r="F12" s="20" t="s">
        <v>346</v>
      </c>
      <c r="G12" s="20" t="s">
        <v>81</v>
      </c>
      <c r="H12" s="20" t="s">
        <v>32</v>
      </c>
      <c r="I12" s="18"/>
      <c r="J12" s="18"/>
      <c r="K12" s="18">
        <v>17850</v>
      </c>
      <c r="L12" s="20" t="s">
        <v>223</v>
      </c>
      <c r="M12" s="20" t="s">
        <v>29</v>
      </c>
      <c r="N12" s="39" t="s">
        <v>158</v>
      </c>
      <c r="O12" s="151" t="s">
        <v>519</v>
      </c>
      <c r="P12" s="1" t="s">
        <v>463</v>
      </c>
    </row>
    <row r="13" spans="1:17" ht="43.5" customHeight="1" x14ac:dyDescent="0.25">
      <c r="A13" s="21" t="s">
        <v>194</v>
      </c>
      <c r="B13" s="22">
        <v>1</v>
      </c>
      <c r="C13" s="19" t="s">
        <v>35</v>
      </c>
      <c r="D13" s="20">
        <v>11203</v>
      </c>
      <c r="E13" s="1" t="s">
        <v>196</v>
      </c>
      <c r="F13" s="20" t="s">
        <v>3</v>
      </c>
      <c r="G13" s="20" t="s">
        <v>81</v>
      </c>
      <c r="H13" s="20" t="s">
        <v>32</v>
      </c>
      <c r="I13" s="18"/>
      <c r="J13" s="18"/>
      <c r="K13" s="18">
        <v>5</v>
      </c>
      <c r="L13" s="20" t="s">
        <v>224</v>
      </c>
      <c r="M13" s="20" t="s">
        <v>29</v>
      </c>
      <c r="N13" s="39" t="s">
        <v>158</v>
      </c>
      <c r="O13" s="151" t="s">
        <v>519</v>
      </c>
      <c r="P13" s="1" t="s">
        <v>219</v>
      </c>
    </row>
    <row r="14" spans="1:17" ht="41.25" customHeight="1" x14ac:dyDescent="0.25">
      <c r="A14" s="21" t="s">
        <v>194</v>
      </c>
      <c r="B14" s="22">
        <v>1</v>
      </c>
      <c r="C14" s="19" t="s">
        <v>35</v>
      </c>
      <c r="D14" s="20">
        <v>11204</v>
      </c>
      <c r="E14" s="1" t="s">
        <v>197</v>
      </c>
      <c r="F14" s="20" t="s">
        <v>346</v>
      </c>
      <c r="G14" s="20" t="s">
        <v>81</v>
      </c>
      <c r="H14" s="20" t="s">
        <v>32</v>
      </c>
      <c r="I14" s="18"/>
      <c r="J14" s="18"/>
      <c r="K14" s="150" t="s">
        <v>528</v>
      </c>
      <c r="L14" s="111" t="s">
        <v>210</v>
      </c>
      <c r="M14" s="20" t="s">
        <v>29</v>
      </c>
      <c r="N14" s="39" t="s">
        <v>158</v>
      </c>
      <c r="O14" s="151" t="s">
        <v>520</v>
      </c>
      <c r="P14" s="1" t="s">
        <v>529</v>
      </c>
    </row>
    <row r="15" spans="1:17" ht="48" x14ac:dyDescent="0.25">
      <c r="A15" s="21" t="s">
        <v>194</v>
      </c>
      <c r="B15" s="22">
        <v>1</v>
      </c>
      <c r="C15" s="19" t="s">
        <v>35</v>
      </c>
      <c r="D15" s="20">
        <v>11205</v>
      </c>
      <c r="E15" s="1" t="s">
        <v>198</v>
      </c>
      <c r="F15" s="20" t="s">
        <v>346</v>
      </c>
      <c r="G15" s="20" t="s">
        <v>81</v>
      </c>
      <c r="H15" s="20" t="s">
        <v>32</v>
      </c>
      <c r="I15" s="18"/>
      <c r="J15" s="18"/>
      <c r="K15" s="150" t="s">
        <v>530</v>
      </c>
      <c r="L15" s="20" t="s">
        <v>211</v>
      </c>
      <c r="M15" s="20" t="s">
        <v>29</v>
      </c>
      <c r="N15" s="39" t="s">
        <v>158</v>
      </c>
      <c r="O15" s="151" t="s">
        <v>521</v>
      </c>
      <c r="P15" s="1" t="s">
        <v>457</v>
      </c>
    </row>
    <row r="16" spans="1:17" ht="83.25" customHeight="1" x14ac:dyDescent="0.25">
      <c r="A16" s="116" t="s">
        <v>194</v>
      </c>
      <c r="B16" s="167">
        <v>1</v>
      </c>
      <c r="C16" s="164" t="s">
        <v>34</v>
      </c>
      <c r="D16" s="116" t="s">
        <v>396</v>
      </c>
      <c r="E16" s="117" t="s">
        <v>395</v>
      </c>
      <c r="F16" s="116" t="s">
        <v>347</v>
      </c>
      <c r="G16" s="116" t="s">
        <v>81</v>
      </c>
      <c r="H16" s="116" t="s">
        <v>32</v>
      </c>
      <c r="I16" s="108"/>
      <c r="J16" s="108"/>
      <c r="K16" s="155" t="s">
        <v>532</v>
      </c>
      <c r="L16" s="116" t="s">
        <v>238</v>
      </c>
      <c r="M16" s="116" t="s">
        <v>29</v>
      </c>
      <c r="N16" s="188" t="s">
        <v>158</v>
      </c>
      <c r="O16" s="151" t="s">
        <v>531</v>
      </c>
      <c r="P16" s="117" t="s">
        <v>398</v>
      </c>
    </row>
    <row r="17" spans="1:16" ht="63" customHeight="1" x14ac:dyDescent="0.25">
      <c r="A17" s="116" t="s">
        <v>194</v>
      </c>
      <c r="B17" s="167">
        <v>1</v>
      </c>
      <c r="C17" s="164" t="s">
        <v>34</v>
      </c>
      <c r="D17" s="116" t="s">
        <v>397</v>
      </c>
      <c r="E17" s="117" t="s">
        <v>462</v>
      </c>
      <c r="F17" s="116" t="s">
        <v>3</v>
      </c>
      <c r="G17" s="116" t="s">
        <v>81</v>
      </c>
      <c r="H17" s="116" t="s">
        <v>32</v>
      </c>
      <c r="I17" s="108"/>
      <c r="J17" s="108"/>
      <c r="K17" s="108">
        <v>6</v>
      </c>
      <c r="L17" s="116" t="s">
        <v>238</v>
      </c>
      <c r="M17" s="116" t="s">
        <v>29</v>
      </c>
      <c r="N17" s="188" t="s">
        <v>158</v>
      </c>
      <c r="O17" s="151" t="s">
        <v>531</v>
      </c>
      <c r="P17" s="156" t="s">
        <v>561</v>
      </c>
    </row>
    <row r="18" spans="1:16" ht="84" x14ac:dyDescent="0.25">
      <c r="A18" s="21" t="s">
        <v>194</v>
      </c>
      <c r="B18" s="22">
        <v>2</v>
      </c>
      <c r="C18" s="19" t="s">
        <v>35</v>
      </c>
      <c r="D18" s="20" t="s">
        <v>189</v>
      </c>
      <c r="E18" s="1" t="s">
        <v>199</v>
      </c>
      <c r="F18" s="20" t="s">
        <v>3</v>
      </c>
      <c r="G18" s="20" t="s">
        <v>81</v>
      </c>
      <c r="H18" s="20" t="s">
        <v>32</v>
      </c>
      <c r="I18" s="20"/>
      <c r="J18" s="20"/>
      <c r="K18" s="18">
        <v>20</v>
      </c>
      <c r="L18" s="20" t="s">
        <v>253</v>
      </c>
      <c r="M18" s="20" t="s">
        <v>29</v>
      </c>
      <c r="N18" s="39" t="s">
        <v>158</v>
      </c>
      <c r="O18" s="151" t="s">
        <v>522</v>
      </c>
      <c r="P18" s="117" t="s">
        <v>562</v>
      </c>
    </row>
    <row r="19" spans="1:16" ht="96" x14ac:dyDescent="0.25">
      <c r="A19" s="21" t="s">
        <v>194</v>
      </c>
      <c r="B19" s="22">
        <v>2</v>
      </c>
      <c r="C19" s="19" t="s">
        <v>35</v>
      </c>
      <c r="D19" s="20" t="s">
        <v>190</v>
      </c>
      <c r="E19" s="1" t="s">
        <v>193</v>
      </c>
      <c r="F19" s="20" t="s">
        <v>346</v>
      </c>
      <c r="G19" s="20" t="s">
        <v>81</v>
      </c>
      <c r="H19" s="20" t="s">
        <v>32</v>
      </c>
      <c r="I19" s="150" t="s">
        <v>535</v>
      </c>
      <c r="J19" s="150" t="s">
        <v>536</v>
      </c>
      <c r="K19" s="150" t="s">
        <v>534</v>
      </c>
      <c r="L19" s="20" t="s">
        <v>217</v>
      </c>
      <c r="M19" s="20" t="s">
        <v>29</v>
      </c>
      <c r="N19" s="39" t="s">
        <v>158</v>
      </c>
      <c r="O19" s="151" t="s">
        <v>522</v>
      </c>
      <c r="P19" s="156" t="s">
        <v>533</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hyperlinks>
    <hyperlink ref="L14" r:id="rId1"/>
  </hyperlinks>
  <pageMargins left="0.27559055118110237" right="0.19685039370078741" top="0.47244094488188981" bottom="0.39370078740157483" header="0.23622047244094491" footer="0.19685039370078741"/>
  <pageSetup paperSize="9" scale="65" fitToHeight="0" orientation="landscape" r:id="rId2"/>
  <headerFooter>
    <oddFooter>&amp;L&amp;8&amp;F-&amp;A&amp;R&amp;9&amp;P/&amp;N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1">
    <pageSetUpPr fitToPage="1"/>
  </sheetPr>
  <dimension ref="A1:N7"/>
  <sheetViews>
    <sheetView workbookViewId="0"/>
  </sheetViews>
  <sheetFormatPr defaultRowHeight="15" x14ac:dyDescent="0.25"/>
  <cols>
    <col min="1" max="1" width="5.28515625" customWidth="1"/>
    <col min="2" max="2" width="4.140625" customWidth="1"/>
    <col min="3" max="3" width="6.28515625" customWidth="1"/>
    <col min="4" max="4" width="19.42578125" customWidth="1"/>
    <col min="5" max="5" width="10.28515625" customWidth="1"/>
    <col min="6" max="6" width="12" customWidth="1"/>
    <col min="7" max="7" width="8.42578125" customWidth="1"/>
    <col min="8" max="8" width="7.5703125" customWidth="1"/>
    <col min="9" max="9" width="8.7109375" customWidth="1"/>
    <col min="10" max="10" width="16.140625" customWidth="1"/>
    <col min="11" max="11" width="11.42578125" customWidth="1"/>
    <col min="12" max="12" width="7.85546875" customWidth="1"/>
    <col min="13" max="13" width="10.140625" customWidth="1"/>
    <col min="14" max="14" width="43.7109375" customWidth="1"/>
  </cols>
  <sheetData>
    <row r="1" spans="1:14" x14ac:dyDescent="0.25">
      <c r="A1" s="5" t="s">
        <v>13</v>
      </c>
      <c r="B1" s="3" t="s">
        <v>52</v>
      </c>
    </row>
    <row r="3" spans="1:14" ht="15.75" x14ac:dyDescent="0.25">
      <c r="A3" s="17" t="s">
        <v>70</v>
      </c>
      <c r="D3" s="7"/>
    </row>
    <row r="5" spans="1:14"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ht="15" customHeight="1" x14ac:dyDescent="0.25">
      <c r="A6" s="244"/>
      <c r="B6" s="244"/>
      <c r="C6" s="253"/>
      <c r="D6" s="246"/>
      <c r="E6" s="246"/>
      <c r="F6" s="246"/>
      <c r="G6" s="246"/>
      <c r="H6" s="246"/>
      <c r="I6" s="16" t="s">
        <v>96</v>
      </c>
      <c r="J6" s="246"/>
      <c r="K6" s="246"/>
      <c r="L6" s="25" t="s">
        <v>93</v>
      </c>
      <c r="M6" s="25" t="s">
        <v>94</v>
      </c>
      <c r="N6" s="247"/>
    </row>
    <row r="7" spans="1:14" ht="168" x14ac:dyDescent="0.25">
      <c r="A7" s="93" t="s">
        <v>69</v>
      </c>
      <c r="B7" s="93">
        <v>1</v>
      </c>
      <c r="C7" s="20" t="s">
        <v>316</v>
      </c>
      <c r="D7" s="94" t="s">
        <v>254</v>
      </c>
      <c r="E7" s="20" t="s">
        <v>346</v>
      </c>
      <c r="F7" s="20" t="s">
        <v>32</v>
      </c>
      <c r="G7" s="190" t="s">
        <v>537</v>
      </c>
      <c r="H7" s="112">
        <v>2014</v>
      </c>
      <c r="I7" s="190" t="s">
        <v>579</v>
      </c>
      <c r="J7" s="20" t="s">
        <v>255</v>
      </c>
      <c r="K7" s="20" t="s">
        <v>29</v>
      </c>
      <c r="L7" s="97" t="s">
        <v>95</v>
      </c>
      <c r="M7" s="151" t="s">
        <v>538</v>
      </c>
      <c r="N7" s="152" t="s">
        <v>580</v>
      </c>
    </row>
  </sheetData>
  <mergeCells count="12">
    <mergeCell ref="B5:B6"/>
    <mergeCell ref="A5:A6"/>
    <mergeCell ref="L5:M5"/>
    <mergeCell ref="J5:J6"/>
    <mergeCell ref="K5:K6"/>
    <mergeCell ref="E5:E6"/>
    <mergeCell ref="D5:D6"/>
    <mergeCell ref="N5:N6"/>
    <mergeCell ref="H5:H6"/>
    <mergeCell ref="G5:G6"/>
    <mergeCell ref="F5:F6"/>
    <mergeCell ref="C5:C6"/>
  </mergeCells>
  <phoneticPr fontId="20" type="noConversion"/>
  <pageMargins left="0.26" right="0.26" top="0.46" bottom="0.39" header="0.19" footer="0.2"/>
  <pageSetup paperSize="9" scale="87" fitToHeight="20" orientation="landscape" r:id="rId1"/>
  <headerFooter>
    <oddFooter>&amp;L&amp;8&amp;F-&amp;A&amp;R&amp;8&amp;P/&amp;N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
  <sheetViews>
    <sheetView zoomScaleNormal="100" workbookViewId="0"/>
  </sheetViews>
  <sheetFormatPr defaultRowHeight="15" x14ac:dyDescent="0.25"/>
  <cols>
    <col min="1" max="1" width="6.28515625" style="12" customWidth="1"/>
    <col min="2" max="2" width="3.7109375"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customWidth="1"/>
    <col min="15" max="15" width="10.7109375" style="10" customWidth="1"/>
    <col min="16" max="16" width="37.140625" style="10" customWidth="1"/>
    <col min="17" max="16384" width="9.140625" style="10"/>
  </cols>
  <sheetData>
    <row r="1" spans="1:16" x14ac:dyDescent="0.25">
      <c r="A1" s="8" t="s">
        <v>13</v>
      </c>
      <c r="B1" s="9" t="s">
        <v>52</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9" t="s">
        <v>92</v>
      </c>
      <c r="O4" s="260"/>
      <c r="P4" s="245" t="s">
        <v>97</v>
      </c>
    </row>
    <row r="5" spans="1:16" ht="25.5" customHeight="1" x14ac:dyDescent="0.25">
      <c r="A5" s="252"/>
      <c r="B5" s="252"/>
      <c r="C5" s="253"/>
      <c r="D5" s="253"/>
      <c r="E5" s="253"/>
      <c r="F5" s="247"/>
      <c r="G5" s="253"/>
      <c r="H5" s="247"/>
      <c r="I5" s="15" t="s">
        <v>23</v>
      </c>
      <c r="J5" s="15" t="s">
        <v>24</v>
      </c>
      <c r="K5" s="15" t="s">
        <v>25</v>
      </c>
      <c r="L5" s="247"/>
      <c r="M5" s="247"/>
      <c r="N5" s="115" t="s">
        <v>93</v>
      </c>
      <c r="O5" s="115" t="s">
        <v>94</v>
      </c>
      <c r="P5" s="247"/>
    </row>
    <row r="6" spans="1:16" ht="96" x14ac:dyDescent="0.25">
      <c r="A6" s="22" t="s">
        <v>69</v>
      </c>
      <c r="B6" s="22">
        <v>1</v>
      </c>
      <c r="C6" s="19" t="s">
        <v>34</v>
      </c>
      <c r="D6" s="20" t="s">
        <v>138</v>
      </c>
      <c r="E6" s="1" t="s">
        <v>357</v>
      </c>
      <c r="F6" s="20" t="s">
        <v>346</v>
      </c>
      <c r="G6" s="20" t="s">
        <v>26</v>
      </c>
      <c r="H6" s="20" t="s">
        <v>32</v>
      </c>
      <c r="I6" s="20"/>
      <c r="J6" s="20"/>
      <c r="K6" s="150" t="s">
        <v>588</v>
      </c>
      <c r="L6" s="20" t="s">
        <v>238</v>
      </c>
      <c r="M6" s="20" t="s">
        <v>29</v>
      </c>
      <c r="N6" s="108" t="s">
        <v>95</v>
      </c>
      <c r="O6" s="151" t="s">
        <v>538</v>
      </c>
      <c r="P6" s="1" t="s">
        <v>542</v>
      </c>
    </row>
    <row r="7" spans="1:16" ht="72" x14ac:dyDescent="0.25">
      <c r="A7" s="22" t="s">
        <v>69</v>
      </c>
      <c r="B7" s="22">
        <v>1</v>
      </c>
      <c r="C7" s="20" t="s">
        <v>35</v>
      </c>
      <c r="D7" s="20" t="s">
        <v>168</v>
      </c>
      <c r="E7" s="1" t="s">
        <v>139</v>
      </c>
      <c r="F7" s="20" t="s">
        <v>3</v>
      </c>
      <c r="G7" s="20" t="s">
        <v>26</v>
      </c>
      <c r="H7" s="20" t="s">
        <v>32</v>
      </c>
      <c r="I7" s="20"/>
      <c r="J7" s="20"/>
      <c r="K7" s="18">
        <v>2</v>
      </c>
      <c r="L7" s="20" t="s">
        <v>238</v>
      </c>
      <c r="M7" s="20" t="s">
        <v>29</v>
      </c>
      <c r="N7" s="108">
        <v>49</v>
      </c>
      <c r="O7" s="151" t="s">
        <v>539</v>
      </c>
      <c r="P7" s="117" t="s">
        <v>362</v>
      </c>
    </row>
    <row r="8" spans="1:16" ht="86.25" customHeight="1" x14ac:dyDescent="0.25">
      <c r="A8" s="22" t="s">
        <v>69</v>
      </c>
      <c r="B8" s="22">
        <v>1</v>
      </c>
      <c r="C8" s="20" t="s">
        <v>35</v>
      </c>
      <c r="D8" s="20" t="s">
        <v>169</v>
      </c>
      <c r="E8" s="1" t="s">
        <v>140</v>
      </c>
      <c r="F8" s="20" t="s">
        <v>3</v>
      </c>
      <c r="G8" s="20" t="s">
        <v>26</v>
      </c>
      <c r="H8" s="20" t="s">
        <v>32</v>
      </c>
      <c r="I8" s="20"/>
      <c r="J8" s="20"/>
      <c r="K8" s="157" t="s">
        <v>540</v>
      </c>
      <c r="L8" s="20" t="s">
        <v>238</v>
      </c>
      <c r="M8" s="20" t="s">
        <v>29</v>
      </c>
      <c r="N8" s="116" t="s">
        <v>141</v>
      </c>
      <c r="O8" s="155" t="s">
        <v>541</v>
      </c>
      <c r="P8" s="1" t="s">
        <v>320</v>
      </c>
    </row>
  </sheetData>
  <mergeCells count="13">
    <mergeCell ref="F4:F5"/>
    <mergeCell ref="A4:A5"/>
    <mergeCell ref="B4:B5"/>
    <mergeCell ref="C4:C5"/>
    <mergeCell ref="D4:D5"/>
    <mergeCell ref="E4:E5"/>
    <mergeCell ref="P4:P5"/>
    <mergeCell ref="G4:G5"/>
    <mergeCell ref="H4:H5"/>
    <mergeCell ref="I4:K4"/>
    <mergeCell ref="L4:L5"/>
    <mergeCell ref="M4:M5"/>
    <mergeCell ref="N4:O4"/>
  </mergeCells>
  <pageMargins left="0.28000000000000003" right="0.28000000000000003" top="0.39" bottom="0.41" header="0.23622047244094491" footer="0.19685039370078741"/>
  <pageSetup paperSize="9" scale="81" fitToHeight="0" orientation="landscape" r:id="rId1"/>
  <headerFooter>
    <oddFooter>&amp;L&amp;8&amp;F-&amp;A&amp;R&amp;9&amp;P/&amp;N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
  <sheetViews>
    <sheetView zoomScaleNormal="100" workbookViewId="0">
      <pane xSplit="4" ySplit="6" topLeftCell="E7" activePane="bottomRight" state="frozen"/>
      <selection activeCell="E7" sqref="E7"/>
      <selection pane="topRight" activeCell="E7" sqref="E7"/>
      <selection pane="bottomLeft" activeCell="E7" sqref="E7"/>
      <selection pane="bottomRight" activeCell="E7" sqref="E7"/>
    </sheetView>
  </sheetViews>
  <sheetFormatPr defaultRowHeight="15" x14ac:dyDescent="0.25"/>
  <cols>
    <col min="1" max="1" width="6.28515625" style="12" customWidth="1"/>
    <col min="2" max="2" width="7"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hidden="1" customWidth="1"/>
    <col min="15" max="15" width="10.7109375" style="10" hidden="1" customWidth="1"/>
    <col min="16" max="16" width="15.5703125" style="10" hidden="1" customWidth="1"/>
    <col min="17" max="17" width="18.5703125" style="10" hidden="1" customWidth="1"/>
    <col min="18" max="16384" width="9.140625" style="10"/>
  </cols>
  <sheetData>
    <row r="1" spans="1:17" x14ac:dyDescent="0.25">
      <c r="A1" s="8" t="s">
        <v>363</v>
      </c>
      <c r="B1" s="9" t="s">
        <v>364</v>
      </c>
    </row>
    <row r="2" spans="1:17" x14ac:dyDescent="0.25">
      <c r="A2" s="11" t="s">
        <v>79</v>
      </c>
      <c r="B2" s="9"/>
    </row>
    <row r="3" spans="1:17" x14ac:dyDescent="0.25">
      <c r="A3" s="11"/>
      <c r="B3" s="9"/>
    </row>
    <row r="5" spans="1:17" ht="25.5" customHeight="1" x14ac:dyDescent="0.25">
      <c r="A5" s="283" t="s">
        <v>30</v>
      </c>
      <c r="B5" s="283" t="s">
        <v>31</v>
      </c>
      <c r="C5" s="284" t="s">
        <v>33</v>
      </c>
      <c r="D5" s="284" t="s">
        <v>91</v>
      </c>
      <c r="E5" s="284" t="s">
        <v>21</v>
      </c>
      <c r="F5" s="284" t="s">
        <v>28</v>
      </c>
      <c r="G5" s="284" t="s">
        <v>22</v>
      </c>
      <c r="H5" s="284" t="s">
        <v>53</v>
      </c>
      <c r="I5" s="288" t="s">
        <v>112</v>
      </c>
      <c r="J5" s="289"/>
      <c r="K5" s="289"/>
      <c r="L5" s="284" t="s">
        <v>27</v>
      </c>
      <c r="M5" s="284" t="s">
        <v>0</v>
      </c>
      <c r="N5" s="290" t="s">
        <v>92</v>
      </c>
      <c r="O5" s="290"/>
      <c r="P5" s="284" t="s">
        <v>97</v>
      </c>
      <c r="Q5" s="286" t="s">
        <v>371</v>
      </c>
    </row>
    <row r="6" spans="1:17" ht="25.5" customHeight="1" x14ac:dyDescent="0.25">
      <c r="A6" s="283"/>
      <c r="B6" s="283"/>
      <c r="C6" s="284"/>
      <c r="D6" s="284"/>
      <c r="E6" s="284"/>
      <c r="F6" s="285"/>
      <c r="G6" s="284"/>
      <c r="H6" s="285"/>
      <c r="I6" s="119" t="s">
        <v>23</v>
      </c>
      <c r="J6" s="119" t="s">
        <v>24</v>
      </c>
      <c r="K6" s="119" t="s">
        <v>25</v>
      </c>
      <c r="L6" s="285"/>
      <c r="M6" s="285"/>
      <c r="N6" s="120" t="s">
        <v>93</v>
      </c>
      <c r="O6" s="120" t="s">
        <v>94</v>
      </c>
      <c r="P6" s="285"/>
      <c r="Q6" s="287"/>
    </row>
    <row r="7" spans="1:17" ht="32.25" customHeight="1" x14ac:dyDescent="0.25">
      <c r="A7" s="121" t="s">
        <v>365</v>
      </c>
      <c r="B7" s="121" t="s">
        <v>366</v>
      </c>
      <c r="C7" s="62" t="s">
        <v>35</v>
      </c>
      <c r="D7" s="122" t="s">
        <v>329</v>
      </c>
      <c r="E7" s="123" t="s">
        <v>330</v>
      </c>
      <c r="F7" s="124" t="s">
        <v>3</v>
      </c>
      <c r="G7" s="122" t="s">
        <v>26</v>
      </c>
      <c r="H7" s="122" t="s">
        <v>32</v>
      </c>
      <c r="I7" s="62"/>
      <c r="J7" s="62"/>
      <c r="K7" s="122">
        <v>12</v>
      </c>
      <c r="L7" s="122" t="s">
        <v>238</v>
      </c>
      <c r="M7" s="122" t="s">
        <v>29</v>
      </c>
      <c r="N7" s="62"/>
      <c r="O7" s="62"/>
      <c r="P7" s="62"/>
      <c r="Q7" s="125"/>
    </row>
    <row r="8" spans="1:17" ht="32.25" customHeight="1" x14ac:dyDescent="0.25">
      <c r="A8" s="121" t="s">
        <v>365</v>
      </c>
      <c r="B8" s="121" t="s">
        <v>366</v>
      </c>
      <c r="C8" s="62" t="s">
        <v>35</v>
      </c>
      <c r="D8" s="122" t="s">
        <v>331</v>
      </c>
      <c r="E8" s="123" t="s">
        <v>332</v>
      </c>
      <c r="F8" s="124" t="s">
        <v>3</v>
      </c>
      <c r="G8" s="122" t="s">
        <v>26</v>
      </c>
      <c r="H8" s="122" t="s">
        <v>32</v>
      </c>
      <c r="I8" s="62"/>
      <c r="J8" s="62"/>
      <c r="K8" s="126">
        <v>20</v>
      </c>
      <c r="L8" s="122" t="s">
        <v>238</v>
      </c>
      <c r="M8" s="122" t="s">
        <v>29</v>
      </c>
      <c r="N8" s="62"/>
      <c r="O8" s="62"/>
      <c r="P8" s="127"/>
      <c r="Q8" s="128"/>
    </row>
    <row r="9" spans="1:17" ht="45" x14ac:dyDescent="0.25">
      <c r="A9" s="121" t="s">
        <v>365</v>
      </c>
      <c r="B9" s="121" t="s">
        <v>366</v>
      </c>
      <c r="C9" s="62" t="s">
        <v>35</v>
      </c>
      <c r="D9" s="122" t="s">
        <v>333</v>
      </c>
      <c r="E9" s="123" t="s">
        <v>334</v>
      </c>
      <c r="F9" s="124" t="s">
        <v>3</v>
      </c>
      <c r="G9" s="122" t="s">
        <v>26</v>
      </c>
      <c r="H9" s="122" t="s">
        <v>32</v>
      </c>
      <c r="I9" s="62"/>
      <c r="J9" s="62"/>
      <c r="K9" s="122">
        <v>20</v>
      </c>
      <c r="L9" s="122" t="s">
        <v>238</v>
      </c>
      <c r="M9" s="122" t="s">
        <v>29</v>
      </c>
      <c r="N9" s="62"/>
      <c r="O9" s="62"/>
      <c r="P9" s="62"/>
      <c r="Q9" s="129"/>
    </row>
    <row r="10" spans="1:17" ht="32.25" customHeight="1" x14ac:dyDescent="0.25">
      <c r="A10" s="209" t="s">
        <v>365</v>
      </c>
      <c r="B10" s="209" t="s">
        <v>366</v>
      </c>
      <c r="C10" s="210" t="s">
        <v>35</v>
      </c>
      <c r="D10" s="214" t="s">
        <v>335</v>
      </c>
      <c r="E10" s="216" t="s">
        <v>336</v>
      </c>
      <c r="F10" s="213" t="s">
        <v>3</v>
      </c>
      <c r="G10" s="214" t="s">
        <v>26</v>
      </c>
      <c r="H10" s="214" t="s">
        <v>32</v>
      </c>
      <c r="I10" s="210"/>
      <c r="J10" s="210"/>
      <c r="K10" s="217" t="s">
        <v>565</v>
      </c>
      <c r="L10" s="214" t="s">
        <v>238</v>
      </c>
      <c r="M10" s="214" t="s">
        <v>29</v>
      </c>
      <c r="N10" s="62"/>
      <c r="O10" s="62"/>
      <c r="P10" s="62"/>
      <c r="Q10" s="62"/>
    </row>
    <row r="11" spans="1:17" ht="32.25" customHeight="1" x14ac:dyDescent="0.25">
      <c r="A11" s="121" t="s">
        <v>365</v>
      </c>
      <c r="B11" s="121" t="s">
        <v>366</v>
      </c>
      <c r="C11" s="62" t="s">
        <v>35</v>
      </c>
      <c r="D11" s="122" t="s">
        <v>337</v>
      </c>
      <c r="E11" s="123" t="s">
        <v>338</v>
      </c>
      <c r="F11" s="124" t="s">
        <v>3</v>
      </c>
      <c r="G11" s="122" t="s">
        <v>26</v>
      </c>
      <c r="H11" s="122" t="s">
        <v>32</v>
      </c>
      <c r="I11" s="62"/>
      <c r="J11" s="62"/>
      <c r="K11" s="122">
        <v>1</v>
      </c>
      <c r="L11" s="122" t="s">
        <v>238</v>
      </c>
      <c r="M11" s="122" t="s">
        <v>29</v>
      </c>
      <c r="N11" s="62"/>
      <c r="O11" s="62"/>
      <c r="P11" s="62"/>
      <c r="Q11" s="62"/>
    </row>
    <row r="12" spans="1:17" ht="32.25" customHeight="1" x14ac:dyDescent="0.25">
      <c r="A12" s="121" t="s">
        <v>365</v>
      </c>
      <c r="B12" s="121" t="s">
        <v>366</v>
      </c>
      <c r="C12" s="62" t="s">
        <v>35</v>
      </c>
      <c r="D12" s="122" t="s">
        <v>339</v>
      </c>
      <c r="E12" s="123" t="s">
        <v>340</v>
      </c>
      <c r="F12" s="124" t="s">
        <v>3</v>
      </c>
      <c r="G12" s="122" t="s">
        <v>26</v>
      </c>
      <c r="H12" s="122" t="s">
        <v>32</v>
      </c>
      <c r="I12" s="62"/>
      <c r="J12" s="62"/>
      <c r="K12" s="122">
        <v>12</v>
      </c>
      <c r="L12" s="122" t="s">
        <v>238</v>
      </c>
      <c r="M12" s="122" t="s">
        <v>29</v>
      </c>
      <c r="N12" s="62"/>
      <c r="O12" s="62"/>
      <c r="P12" s="62"/>
      <c r="Q12" s="62"/>
    </row>
  </sheetData>
  <mergeCells count="14">
    <mergeCell ref="F5:F6"/>
    <mergeCell ref="P5:P6"/>
    <mergeCell ref="Q5:Q6"/>
    <mergeCell ref="G5:G6"/>
    <mergeCell ref="H5:H6"/>
    <mergeCell ref="I5:K5"/>
    <mergeCell ref="L5:L6"/>
    <mergeCell ref="M5:M6"/>
    <mergeCell ref="N5:O5"/>
    <mergeCell ref="A5:A6"/>
    <mergeCell ref="B5:B6"/>
    <mergeCell ref="C5:C6"/>
    <mergeCell ref="D5:D6"/>
    <mergeCell ref="E5:E6"/>
  </mergeCells>
  <pageMargins left="0.28000000000000003" right="0.28000000000000003" top="0.39" bottom="0.41" header="0.23622047244094491" footer="0.19685039370078741"/>
  <pageSetup paperSize="9" scale="80" fitToHeight="0" orientation="landscape" r:id="rId1"/>
  <headerFooter>
    <oddFooter>&amp;L&amp;8&amp;F-&amp;A&amp;R&amp;9&amp;P/&amp;N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1"/>
  <sheetViews>
    <sheetView zoomScaleNormal="100" workbookViewId="0">
      <pane xSplit="4" ySplit="6" topLeftCell="E7" activePane="bottomRight" state="frozen"/>
      <selection activeCell="E7" sqref="E7"/>
      <selection pane="topRight" activeCell="E7" sqref="E7"/>
      <selection pane="bottomLeft" activeCell="E7" sqref="E7"/>
      <selection pane="bottomRight" activeCell="E7" sqref="E7"/>
    </sheetView>
  </sheetViews>
  <sheetFormatPr defaultRowHeight="15" x14ac:dyDescent="0.25"/>
  <cols>
    <col min="1" max="1" width="6.28515625" style="12" customWidth="1"/>
    <col min="2" max="2" width="7"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hidden="1" customWidth="1"/>
    <col min="15" max="15" width="10.7109375" style="10" hidden="1" customWidth="1"/>
    <col min="16" max="16" width="14.85546875" style="10" hidden="1" customWidth="1"/>
    <col min="17" max="19" width="5.42578125" style="10" hidden="1" customWidth="1"/>
    <col min="20" max="20" width="5.7109375" style="10" hidden="1" customWidth="1"/>
    <col min="21" max="21" width="12.42578125" style="10" hidden="1" customWidth="1"/>
    <col min="22" max="16384" width="9.140625" style="10"/>
  </cols>
  <sheetData>
    <row r="1" spans="1:21" x14ac:dyDescent="0.25">
      <c r="A1" s="8" t="s">
        <v>367</v>
      </c>
      <c r="B1" s="9" t="s">
        <v>368</v>
      </c>
    </row>
    <row r="2" spans="1:21" x14ac:dyDescent="0.25">
      <c r="A2" s="11" t="s">
        <v>79</v>
      </c>
      <c r="B2" s="9"/>
    </row>
    <row r="3" spans="1:21" x14ac:dyDescent="0.25">
      <c r="A3" s="11"/>
      <c r="B3" s="9"/>
    </row>
    <row r="5" spans="1:21" ht="25.5" customHeight="1" x14ac:dyDescent="0.25">
      <c r="A5" s="283" t="s">
        <v>30</v>
      </c>
      <c r="B5" s="283" t="s">
        <v>31</v>
      </c>
      <c r="C5" s="284" t="s">
        <v>33</v>
      </c>
      <c r="D5" s="284" t="s">
        <v>91</v>
      </c>
      <c r="E5" s="284" t="s">
        <v>21</v>
      </c>
      <c r="F5" s="284" t="s">
        <v>28</v>
      </c>
      <c r="G5" s="284" t="s">
        <v>22</v>
      </c>
      <c r="H5" s="284" t="s">
        <v>53</v>
      </c>
      <c r="I5" s="288" t="s">
        <v>112</v>
      </c>
      <c r="J5" s="289"/>
      <c r="K5" s="289"/>
      <c r="L5" s="284" t="s">
        <v>27</v>
      </c>
      <c r="M5" s="284" t="s">
        <v>0</v>
      </c>
      <c r="N5" s="290" t="s">
        <v>92</v>
      </c>
      <c r="O5" s="290"/>
      <c r="P5" s="284" t="s">
        <v>97</v>
      </c>
      <c r="Q5" s="119"/>
      <c r="R5" s="119"/>
      <c r="S5" s="119"/>
      <c r="T5" s="119"/>
      <c r="U5" s="286" t="s">
        <v>371</v>
      </c>
    </row>
    <row r="6" spans="1:21" ht="25.5" customHeight="1" x14ac:dyDescent="0.25">
      <c r="A6" s="283"/>
      <c r="B6" s="283"/>
      <c r="C6" s="284"/>
      <c r="D6" s="284"/>
      <c r="E6" s="284"/>
      <c r="F6" s="285"/>
      <c r="G6" s="284"/>
      <c r="H6" s="285"/>
      <c r="I6" s="119" t="s">
        <v>23</v>
      </c>
      <c r="J6" s="119" t="s">
        <v>24</v>
      </c>
      <c r="K6" s="119" t="s">
        <v>25</v>
      </c>
      <c r="L6" s="285"/>
      <c r="M6" s="285"/>
      <c r="N6" s="120" t="s">
        <v>93</v>
      </c>
      <c r="O6" s="120" t="s">
        <v>94</v>
      </c>
      <c r="P6" s="285"/>
      <c r="Q6" s="130"/>
      <c r="R6" s="130"/>
      <c r="S6" s="130"/>
      <c r="T6" s="130"/>
      <c r="U6" s="287"/>
    </row>
    <row r="7" spans="1:21" ht="32.25" customHeight="1" x14ac:dyDescent="0.25">
      <c r="A7" s="121" t="s">
        <v>369</v>
      </c>
      <c r="B7" s="121" t="s">
        <v>370</v>
      </c>
      <c r="C7" s="62"/>
      <c r="D7" s="113" t="s">
        <v>329</v>
      </c>
      <c r="E7" s="114" t="s">
        <v>330</v>
      </c>
      <c r="F7" s="124" t="s">
        <v>3</v>
      </c>
      <c r="G7" s="122" t="s">
        <v>81</v>
      </c>
      <c r="H7" s="122" t="s">
        <v>32</v>
      </c>
      <c r="I7" s="62"/>
      <c r="J7" s="62"/>
      <c r="K7" s="215" t="s">
        <v>514</v>
      </c>
      <c r="L7" s="122" t="s">
        <v>238</v>
      </c>
      <c r="M7" s="122" t="s">
        <v>29</v>
      </c>
      <c r="N7" s="62"/>
      <c r="O7" s="62"/>
      <c r="P7" s="62"/>
      <c r="Q7" s="62"/>
      <c r="R7" s="62"/>
      <c r="S7" s="62"/>
      <c r="T7" s="62"/>
      <c r="U7" s="62"/>
    </row>
    <row r="8" spans="1:21" ht="32.25" customHeight="1" x14ac:dyDescent="0.25">
      <c r="A8" s="121" t="s">
        <v>369</v>
      </c>
      <c r="B8" s="121" t="s">
        <v>370</v>
      </c>
      <c r="C8" s="62"/>
      <c r="D8" s="113" t="s">
        <v>331</v>
      </c>
      <c r="E8" s="114" t="s">
        <v>332</v>
      </c>
      <c r="F8" s="124" t="s">
        <v>3</v>
      </c>
      <c r="G8" s="122" t="s">
        <v>81</v>
      </c>
      <c r="H8" s="122" t="s">
        <v>32</v>
      </c>
      <c r="I8" s="62"/>
      <c r="J8" s="62"/>
      <c r="K8" s="215" t="s">
        <v>515</v>
      </c>
      <c r="L8" s="122" t="s">
        <v>238</v>
      </c>
      <c r="M8" s="122" t="s">
        <v>29</v>
      </c>
      <c r="N8" s="62"/>
      <c r="O8" s="62"/>
      <c r="P8" s="62"/>
      <c r="Q8" s="62"/>
      <c r="R8" s="62"/>
      <c r="S8" s="62"/>
      <c r="T8" s="62"/>
      <c r="U8" s="62"/>
    </row>
    <row r="9" spans="1:21" ht="45" x14ac:dyDescent="0.25">
      <c r="A9" s="209" t="s">
        <v>369</v>
      </c>
      <c r="B9" s="209" t="s">
        <v>370</v>
      </c>
      <c r="C9" s="210"/>
      <c r="D9" s="211" t="s">
        <v>333</v>
      </c>
      <c r="E9" s="212" t="s">
        <v>334</v>
      </c>
      <c r="F9" s="213" t="s">
        <v>3</v>
      </c>
      <c r="G9" s="214" t="s">
        <v>81</v>
      </c>
      <c r="H9" s="214" t="s">
        <v>32</v>
      </c>
      <c r="I9" s="210"/>
      <c r="J9" s="210"/>
      <c r="K9" s="217" t="s">
        <v>566</v>
      </c>
      <c r="L9" s="214" t="s">
        <v>238</v>
      </c>
      <c r="M9" s="214" t="s">
        <v>29</v>
      </c>
      <c r="N9" s="62"/>
      <c r="O9" s="62"/>
      <c r="P9" s="62"/>
      <c r="Q9" s="62"/>
      <c r="R9" s="62"/>
      <c r="S9" s="62"/>
      <c r="T9" s="62"/>
      <c r="U9" s="62"/>
    </row>
    <row r="10" spans="1:21" ht="32.25" customHeight="1" x14ac:dyDescent="0.25">
      <c r="A10" s="121" t="s">
        <v>369</v>
      </c>
      <c r="B10" s="121" t="s">
        <v>370</v>
      </c>
      <c r="C10" s="62"/>
      <c r="D10" s="113" t="s">
        <v>335</v>
      </c>
      <c r="E10" s="114" t="s">
        <v>336</v>
      </c>
      <c r="F10" s="124" t="s">
        <v>3</v>
      </c>
      <c r="G10" s="122" t="s">
        <v>81</v>
      </c>
      <c r="H10" s="122" t="s">
        <v>32</v>
      </c>
      <c r="I10" s="62"/>
      <c r="J10" s="62"/>
      <c r="K10" s="215" t="s">
        <v>516</v>
      </c>
      <c r="L10" s="122" t="s">
        <v>238</v>
      </c>
      <c r="M10" s="122" t="s">
        <v>29</v>
      </c>
      <c r="N10" s="62"/>
      <c r="O10" s="62"/>
      <c r="P10" s="62"/>
      <c r="Q10" s="62"/>
      <c r="R10" s="62"/>
      <c r="S10" s="62"/>
      <c r="T10" s="62"/>
      <c r="U10" s="62"/>
    </row>
    <row r="11" spans="1:21" ht="32.25" customHeight="1" x14ac:dyDescent="0.25">
      <c r="A11" s="209" t="s">
        <v>369</v>
      </c>
      <c r="B11" s="209" t="s">
        <v>370</v>
      </c>
      <c r="C11" s="210"/>
      <c r="D11" s="211" t="s">
        <v>337</v>
      </c>
      <c r="E11" s="212" t="s">
        <v>338</v>
      </c>
      <c r="F11" s="213" t="s">
        <v>3</v>
      </c>
      <c r="G11" s="214" t="s">
        <v>81</v>
      </c>
      <c r="H11" s="214" t="s">
        <v>32</v>
      </c>
      <c r="I11" s="210"/>
      <c r="J11" s="210"/>
      <c r="K11" s="217" t="s">
        <v>567</v>
      </c>
      <c r="L11" s="214" t="s">
        <v>238</v>
      </c>
      <c r="M11" s="214" t="s">
        <v>29</v>
      </c>
      <c r="N11" s="62"/>
      <c r="O11" s="62"/>
      <c r="P11" s="62"/>
      <c r="Q11" s="62"/>
      <c r="R11" s="62"/>
      <c r="S11" s="62"/>
      <c r="T11" s="62"/>
      <c r="U11" s="62"/>
    </row>
  </sheetData>
  <mergeCells count="14">
    <mergeCell ref="F5:F6"/>
    <mergeCell ref="P5:P6"/>
    <mergeCell ref="U5:U6"/>
    <mergeCell ref="G5:G6"/>
    <mergeCell ref="H5:H6"/>
    <mergeCell ref="I5:K5"/>
    <mergeCell ref="L5:L6"/>
    <mergeCell ref="M5:M6"/>
    <mergeCell ref="N5:O5"/>
    <mergeCell ref="A5:A6"/>
    <mergeCell ref="B5:B6"/>
    <mergeCell ref="C5:C6"/>
    <mergeCell ref="D5:D6"/>
    <mergeCell ref="E5:E6"/>
  </mergeCells>
  <pageMargins left="0.28000000000000003" right="0.28000000000000003" top="0.39" bottom="0.41" header="0.23622047244094491" footer="0.19685039370078741"/>
  <pageSetup paperSize="9" scale="80" fitToHeight="0" orientation="landscape" r:id="rId1"/>
  <headerFooter>
    <oddFooter>&amp;L&amp;8&amp;F-&amp;A&amp;R&amp;9&amp;P/&amp;N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3">
    <pageSetUpPr fitToPage="1"/>
  </sheetPr>
  <dimension ref="A1:N7"/>
  <sheetViews>
    <sheetView workbookViewId="0"/>
  </sheetViews>
  <sheetFormatPr defaultRowHeight="15" x14ac:dyDescent="0.25"/>
  <cols>
    <col min="1" max="1" width="4.28515625" customWidth="1"/>
    <col min="2" max="2" width="4" customWidth="1"/>
    <col min="3" max="3" width="6" customWidth="1"/>
    <col min="4" max="4" width="24.140625" customWidth="1"/>
    <col min="5" max="5" width="10.140625" customWidth="1"/>
    <col min="6" max="6" width="12" customWidth="1"/>
    <col min="7" max="7" width="7.42578125" customWidth="1"/>
    <col min="8" max="8" width="7.28515625" customWidth="1"/>
    <col min="9" max="9" width="9.85546875" customWidth="1"/>
    <col min="10" max="10" width="16.140625" customWidth="1"/>
    <col min="11" max="11" width="11" customWidth="1"/>
    <col min="12" max="12" width="7.85546875" customWidth="1"/>
    <col min="13" max="13" width="10.140625" customWidth="1"/>
    <col min="14" max="14" width="34.7109375" customWidth="1"/>
  </cols>
  <sheetData>
    <row r="1" spans="1:14" x14ac:dyDescent="0.25">
      <c r="A1" s="8" t="s">
        <v>12</v>
      </c>
      <c r="B1" s="3" t="s">
        <v>45</v>
      </c>
    </row>
    <row r="3" spans="1:14" ht="15.75" x14ac:dyDescent="0.25">
      <c r="A3" s="17" t="s">
        <v>101</v>
      </c>
      <c r="D3" s="7"/>
    </row>
    <row r="5" spans="1:14"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x14ac:dyDescent="0.25">
      <c r="A6" s="244"/>
      <c r="B6" s="244"/>
      <c r="C6" s="246"/>
      <c r="D6" s="246"/>
      <c r="E6" s="246"/>
      <c r="F6" s="246"/>
      <c r="G6" s="249"/>
      <c r="H6" s="249"/>
      <c r="I6" s="16" t="s">
        <v>96</v>
      </c>
      <c r="J6" s="246"/>
      <c r="K6" s="246"/>
      <c r="L6" s="25" t="s">
        <v>93</v>
      </c>
      <c r="M6" s="25" t="s">
        <v>94</v>
      </c>
      <c r="N6" s="247"/>
    </row>
    <row r="7" spans="1:14" ht="216" x14ac:dyDescent="0.25">
      <c r="A7" s="93" t="s">
        <v>57</v>
      </c>
      <c r="B7" s="93">
        <v>1</v>
      </c>
      <c r="C7" s="20" t="s">
        <v>75</v>
      </c>
      <c r="D7" s="94" t="s">
        <v>86</v>
      </c>
      <c r="E7" s="20" t="s">
        <v>346</v>
      </c>
      <c r="F7" s="20" t="s">
        <v>32</v>
      </c>
      <c r="G7" s="95">
        <v>80000</v>
      </c>
      <c r="H7" s="96">
        <v>2013</v>
      </c>
      <c r="I7" s="95">
        <v>120000</v>
      </c>
      <c r="J7" s="20" t="s">
        <v>171</v>
      </c>
      <c r="K7" s="20" t="s">
        <v>29</v>
      </c>
      <c r="L7" s="98" t="s">
        <v>105</v>
      </c>
      <c r="M7" s="151" t="s">
        <v>472</v>
      </c>
      <c r="N7" s="1" t="s">
        <v>284</v>
      </c>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6" right="0.28000000000000003" top="0.49" bottom="0.41" header="0.26" footer="0.17"/>
  <pageSetup paperSize="9" scale="86" fitToHeight="20" orientation="landscape" r:id="rId1"/>
  <headerFooter>
    <oddFooter>&amp;L&amp;8&amp;F-&amp;A&amp;R&amp;8&amp;P/&amp;N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P6"/>
  <sheetViews>
    <sheetView workbookViewId="0"/>
  </sheetViews>
  <sheetFormatPr defaultRowHeight="15" x14ac:dyDescent="0.25"/>
  <cols>
    <col min="1" max="1" width="5.42578125" style="12" customWidth="1"/>
    <col min="2" max="2" width="4.85546875"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9.28515625" style="10" customWidth="1"/>
    <col min="12" max="12" width="11.28515625" style="10" customWidth="1"/>
    <col min="13" max="13" width="10.85546875" style="10" customWidth="1"/>
    <col min="14" max="14" width="5.7109375" style="10" customWidth="1"/>
    <col min="15" max="15" width="10.7109375" style="10" customWidth="1"/>
    <col min="16" max="16" width="44.140625" style="10" customWidth="1"/>
    <col min="17" max="16384" width="9.140625" style="10"/>
  </cols>
  <sheetData>
    <row r="1" spans="1:16" x14ac:dyDescent="0.25">
      <c r="A1" s="8" t="s">
        <v>12</v>
      </c>
      <c r="B1" s="9" t="s">
        <v>45</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7" t="s">
        <v>92</v>
      </c>
      <c r="O4" s="258"/>
      <c r="P4" s="245" t="s">
        <v>97</v>
      </c>
    </row>
    <row r="5" spans="1:16" ht="25.5" customHeight="1" x14ac:dyDescent="0.25">
      <c r="A5" s="252"/>
      <c r="B5" s="252"/>
      <c r="C5" s="253"/>
      <c r="D5" s="253"/>
      <c r="E5" s="253"/>
      <c r="F5" s="247"/>
      <c r="G5" s="253"/>
      <c r="H5" s="247"/>
      <c r="I5" s="15" t="s">
        <v>23</v>
      </c>
      <c r="J5" s="15" t="s">
        <v>24</v>
      </c>
      <c r="K5" s="15" t="s">
        <v>25</v>
      </c>
      <c r="L5" s="247"/>
      <c r="M5" s="247"/>
      <c r="N5" s="25" t="s">
        <v>93</v>
      </c>
      <c r="O5" s="25" t="s">
        <v>94</v>
      </c>
      <c r="P5" s="247"/>
    </row>
    <row r="6" spans="1:16" ht="108" x14ac:dyDescent="0.25">
      <c r="A6" s="22" t="s">
        <v>57</v>
      </c>
      <c r="B6" s="22">
        <v>1</v>
      </c>
      <c r="C6" s="20" t="s">
        <v>35</v>
      </c>
      <c r="D6" s="20" t="s">
        <v>322</v>
      </c>
      <c r="E6" s="1" t="s">
        <v>242</v>
      </c>
      <c r="F6" s="20" t="s">
        <v>3</v>
      </c>
      <c r="G6" s="20" t="s">
        <v>26</v>
      </c>
      <c r="H6" s="20" t="s">
        <v>32</v>
      </c>
      <c r="I6" s="20"/>
      <c r="J6" s="20"/>
      <c r="K6" s="150" t="s">
        <v>473</v>
      </c>
      <c r="L6" s="20" t="s">
        <v>238</v>
      </c>
      <c r="M6" s="20" t="s">
        <v>29</v>
      </c>
      <c r="N6" s="98" t="s">
        <v>105</v>
      </c>
      <c r="O6" s="151" t="s">
        <v>472</v>
      </c>
      <c r="P6" s="156" t="s">
        <v>543</v>
      </c>
    </row>
  </sheetData>
  <mergeCells count="13">
    <mergeCell ref="P4:P5"/>
    <mergeCell ref="G4:G5"/>
    <mergeCell ref="H4:H5"/>
    <mergeCell ref="I4:K4"/>
    <mergeCell ref="N4:O4"/>
    <mergeCell ref="L4:L5"/>
    <mergeCell ref="M4:M5"/>
    <mergeCell ref="F4:F5"/>
    <mergeCell ref="A4:A5"/>
    <mergeCell ref="B4:B5"/>
    <mergeCell ref="C4:C5"/>
    <mergeCell ref="D4:D5"/>
    <mergeCell ref="E4:E5"/>
  </mergeCells>
  <phoneticPr fontId="20" type="noConversion"/>
  <pageMargins left="0.19" right="0.23" top="0.44" bottom="0.42" header="0.23622047244094491" footer="0.19685039370078741"/>
  <pageSetup paperSize="9" scale="83" fitToHeight="0" orientation="landscape" r:id="rId1"/>
  <headerFooter>
    <oddFooter>&amp;L&amp;8&amp;F-&amp;A&amp;R&amp;9&amp;P/&amp;N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W9"/>
  <sheetViews>
    <sheetView workbookViewId="0"/>
  </sheetViews>
  <sheetFormatPr defaultRowHeight="15" x14ac:dyDescent="0.25"/>
  <cols>
    <col min="1" max="1" width="4.28515625" customWidth="1"/>
    <col min="2" max="2" width="4" customWidth="1"/>
    <col min="3" max="3" width="6" customWidth="1"/>
    <col min="4" max="4" width="24.140625" customWidth="1"/>
    <col min="5" max="5" width="10.140625" customWidth="1"/>
    <col min="6" max="6" width="12" customWidth="1"/>
    <col min="7" max="7" width="10.42578125" customWidth="1"/>
    <col min="8" max="8" width="7.28515625" customWidth="1"/>
    <col min="9" max="9" width="12.7109375" customWidth="1"/>
    <col min="10" max="10" width="17.85546875" customWidth="1"/>
    <col min="11" max="11" width="11" customWidth="1"/>
    <col min="12" max="12" width="7.85546875" customWidth="1"/>
    <col min="13" max="13" width="10.140625" customWidth="1"/>
    <col min="14" max="14" width="34.7109375" customWidth="1"/>
    <col min="15" max="20" width="11.140625" bestFit="1" customWidth="1"/>
    <col min="21" max="22" width="12.140625" bestFit="1" customWidth="1"/>
    <col min="23" max="23" width="11.140625" bestFit="1" customWidth="1"/>
  </cols>
  <sheetData>
    <row r="1" spans="1:23" x14ac:dyDescent="0.25">
      <c r="A1" s="5" t="s">
        <v>11</v>
      </c>
      <c r="B1" s="3" t="s">
        <v>46</v>
      </c>
    </row>
    <row r="3" spans="1:23" ht="15.75" x14ac:dyDescent="0.25">
      <c r="A3" s="118"/>
      <c r="D3" s="7"/>
    </row>
    <row r="5" spans="1:23"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23" x14ac:dyDescent="0.25">
      <c r="A6" s="244"/>
      <c r="B6" s="244"/>
      <c r="C6" s="246"/>
      <c r="D6" s="246"/>
      <c r="E6" s="246"/>
      <c r="F6" s="246"/>
      <c r="G6" s="249"/>
      <c r="H6" s="249"/>
      <c r="I6" s="16" t="s">
        <v>96</v>
      </c>
      <c r="J6" s="246"/>
      <c r="K6" s="246"/>
      <c r="L6" s="25" t="s">
        <v>93</v>
      </c>
      <c r="M6" s="25" t="s">
        <v>94</v>
      </c>
      <c r="N6" s="247"/>
    </row>
    <row r="7" spans="1:23" ht="72" x14ac:dyDescent="0.25">
      <c r="A7" s="93" t="s">
        <v>59</v>
      </c>
      <c r="B7" s="93">
        <v>1</v>
      </c>
      <c r="C7" s="20" t="s">
        <v>285</v>
      </c>
      <c r="D7" s="94" t="s">
        <v>286</v>
      </c>
      <c r="E7" s="20" t="s">
        <v>347</v>
      </c>
      <c r="F7" s="20" t="s">
        <v>32</v>
      </c>
      <c r="G7" s="18">
        <v>41000000</v>
      </c>
      <c r="H7" s="20">
        <v>2014</v>
      </c>
      <c r="I7" s="18">
        <v>100000000</v>
      </c>
      <c r="J7" s="20" t="s">
        <v>287</v>
      </c>
      <c r="K7" s="20" t="s">
        <v>29</v>
      </c>
      <c r="L7" s="36" t="s">
        <v>106</v>
      </c>
      <c r="M7" s="151" t="s">
        <v>474</v>
      </c>
      <c r="N7" s="1" t="s">
        <v>288</v>
      </c>
    </row>
    <row r="8" spans="1:23" ht="72" x14ac:dyDescent="0.25">
      <c r="A8" s="93" t="s">
        <v>60</v>
      </c>
      <c r="B8" s="93">
        <v>1</v>
      </c>
      <c r="C8" s="20" t="s">
        <v>142</v>
      </c>
      <c r="D8" s="94" t="s">
        <v>87</v>
      </c>
      <c r="E8" s="20" t="s">
        <v>347</v>
      </c>
      <c r="F8" s="20" t="s">
        <v>32</v>
      </c>
      <c r="G8" s="18">
        <v>370820000</v>
      </c>
      <c r="H8" s="96">
        <v>2014</v>
      </c>
      <c r="I8" s="18">
        <v>500000000</v>
      </c>
      <c r="J8" s="20" t="s">
        <v>289</v>
      </c>
      <c r="K8" s="20" t="s">
        <v>29</v>
      </c>
      <c r="L8" s="97">
        <v>66</v>
      </c>
      <c r="M8" s="151" t="s">
        <v>475</v>
      </c>
      <c r="N8" s="1" t="s">
        <v>290</v>
      </c>
      <c r="O8" s="81"/>
      <c r="P8" s="81"/>
      <c r="Q8" s="81"/>
      <c r="R8" s="81"/>
      <c r="S8" s="81"/>
      <c r="T8" s="81"/>
      <c r="U8" s="81"/>
      <c r="V8" s="81"/>
      <c r="W8" s="81"/>
    </row>
    <row r="9" spans="1:23" ht="120" x14ac:dyDescent="0.25">
      <c r="A9" s="93" t="s">
        <v>399</v>
      </c>
      <c r="B9" s="93">
        <v>1</v>
      </c>
      <c r="C9" s="20" t="s">
        <v>406</v>
      </c>
      <c r="D9" s="94" t="s">
        <v>405</v>
      </c>
      <c r="E9" s="20" t="s">
        <v>461</v>
      </c>
      <c r="F9" s="20" t="s">
        <v>32</v>
      </c>
      <c r="G9" s="18">
        <v>4366.4399999999996</v>
      </c>
      <c r="H9" s="96">
        <v>2014</v>
      </c>
      <c r="I9" s="18">
        <v>4500</v>
      </c>
      <c r="J9" s="20" t="s">
        <v>455</v>
      </c>
      <c r="K9" s="20" t="s">
        <v>459</v>
      </c>
      <c r="L9" s="97" t="s">
        <v>404</v>
      </c>
      <c r="M9" s="151" t="s">
        <v>476</v>
      </c>
      <c r="N9" s="1" t="s">
        <v>456</v>
      </c>
      <c r="O9" s="81"/>
      <c r="P9" s="81"/>
      <c r="Q9" s="81"/>
      <c r="R9" s="81"/>
      <c r="S9" s="81"/>
      <c r="T9" s="81"/>
      <c r="U9" s="81"/>
      <c r="V9" s="81"/>
      <c r="W9" s="81"/>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8999999999999998" right="0.25" top="0.42" bottom="0.37" header="0.19" footer="0.17"/>
  <pageSetup paperSize="9" scale="82" fitToHeight="20" orientation="landscape" r:id="rId1"/>
  <headerFooter>
    <oddFooter>&amp;L&amp;8&amp;F-&amp;A&amp;R&amp;8&amp;P/&amp;N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zoomScaleNormal="100" workbookViewId="0"/>
  </sheetViews>
  <sheetFormatPr defaultRowHeight="14.25" x14ac:dyDescent="0.25"/>
  <cols>
    <col min="1" max="1" width="21.7109375" style="137" customWidth="1"/>
    <col min="2" max="5" width="9.140625" style="137" bestFit="1" customWidth="1"/>
    <col min="6" max="6" width="8.7109375" style="137" bestFit="1" customWidth="1"/>
    <col min="7" max="12" width="9.140625" style="137" bestFit="1" customWidth="1"/>
    <col min="13" max="16" width="10" style="137" bestFit="1" customWidth="1"/>
    <col min="17" max="17" width="8.85546875" style="137" customWidth="1"/>
    <col min="18" max="18" width="7.5703125" style="137" customWidth="1"/>
    <col min="19" max="21" width="8.140625" style="137" bestFit="1" customWidth="1"/>
    <col min="22" max="25" width="7" style="137" bestFit="1" customWidth="1"/>
    <col min="26" max="16384" width="9.140625" style="137"/>
  </cols>
  <sheetData>
    <row r="1" spans="1:25" x14ac:dyDescent="0.25">
      <c r="A1" s="136" t="s">
        <v>451</v>
      </c>
    </row>
    <row r="2" spans="1:25" x14ac:dyDescent="0.25">
      <c r="A2" s="137" t="s">
        <v>452</v>
      </c>
      <c r="R2" s="149" t="s">
        <v>454</v>
      </c>
    </row>
    <row r="4" spans="1:25" ht="19.5" customHeight="1" x14ac:dyDescent="0.25">
      <c r="A4" s="146" t="s">
        <v>407</v>
      </c>
      <c r="B4" s="146" t="s">
        <v>408</v>
      </c>
      <c r="C4" s="146" t="s">
        <v>409</v>
      </c>
      <c r="D4" s="146" t="s">
        <v>410</v>
      </c>
      <c r="E4" s="146" t="s">
        <v>411</v>
      </c>
      <c r="F4" s="146" t="s">
        <v>412</v>
      </c>
      <c r="G4" s="146" t="s">
        <v>413</v>
      </c>
      <c r="H4" s="146" t="s">
        <v>414</v>
      </c>
      <c r="I4" s="146" t="s">
        <v>415</v>
      </c>
      <c r="J4" s="146" t="s">
        <v>416</v>
      </c>
      <c r="K4" s="146" t="s">
        <v>417</v>
      </c>
      <c r="L4" s="146" t="s">
        <v>418</v>
      </c>
      <c r="M4" s="146" t="s">
        <v>419</v>
      </c>
      <c r="N4" s="146" t="s">
        <v>420</v>
      </c>
      <c r="O4" s="146" t="s">
        <v>421</v>
      </c>
      <c r="P4" s="146" t="s">
        <v>422</v>
      </c>
      <c r="Q4" s="146" t="s">
        <v>423</v>
      </c>
      <c r="R4" s="146" t="s">
        <v>424</v>
      </c>
      <c r="S4" s="146" t="s">
        <v>425</v>
      </c>
      <c r="T4" s="146" t="s">
        <v>426</v>
      </c>
      <c r="U4" s="146" t="s">
        <v>427</v>
      </c>
      <c r="V4" s="146">
        <v>2020</v>
      </c>
      <c r="W4" s="146">
        <v>2021</v>
      </c>
      <c r="X4" s="146">
        <v>2022</v>
      </c>
      <c r="Y4" s="146">
        <v>2023</v>
      </c>
    </row>
    <row r="5" spans="1:25" hidden="1" x14ac:dyDescent="0.25">
      <c r="A5" s="138" t="s">
        <v>428</v>
      </c>
      <c r="B5" s="139">
        <v>7051928.5</v>
      </c>
      <c r="C5" s="139">
        <v>7404158.2999999998</v>
      </c>
      <c r="D5" s="139">
        <v>7672027.0999999996</v>
      </c>
      <c r="E5" s="139">
        <v>7874663.7999999998</v>
      </c>
      <c r="F5" s="140">
        <v>8227884</v>
      </c>
      <c r="G5" s="139">
        <v>8558159.5</v>
      </c>
      <c r="H5" s="139">
        <v>9029986.3000000007</v>
      </c>
      <c r="I5" s="139">
        <v>9591382.9000000004</v>
      </c>
      <c r="J5" s="139">
        <v>9940783.9000000004</v>
      </c>
      <c r="K5" s="139">
        <v>9531898.0999999996</v>
      </c>
      <c r="L5" s="139">
        <v>9848075.0999999996</v>
      </c>
      <c r="M5" s="139">
        <v>10145920.1</v>
      </c>
      <c r="N5" s="139">
        <v>10205622.199999999</v>
      </c>
      <c r="O5" s="139">
        <v>10320110.300000001</v>
      </c>
      <c r="P5" s="139">
        <v>10554133.6</v>
      </c>
      <c r="Q5" s="139">
        <v>10934725.699999999</v>
      </c>
      <c r="R5" s="139"/>
      <c r="S5" s="139"/>
      <c r="T5" s="139"/>
      <c r="U5" s="139"/>
      <c r="V5" s="139"/>
      <c r="W5" s="139"/>
      <c r="X5" s="139"/>
      <c r="Y5" s="139"/>
    </row>
    <row r="6" spans="1:25" ht="24.75" customHeight="1" x14ac:dyDescent="0.25">
      <c r="A6" s="138" t="s">
        <v>429</v>
      </c>
      <c r="B6" s="141">
        <v>127725.73</v>
      </c>
      <c r="C6" s="141">
        <v>135470.29</v>
      </c>
      <c r="D6" s="141">
        <v>145797.39000000001</v>
      </c>
      <c r="E6" s="141">
        <v>160513.37</v>
      </c>
      <c r="F6" s="141">
        <v>174773.03</v>
      </c>
      <c r="G6" s="141">
        <v>178820.51</v>
      </c>
      <c r="H6" s="141">
        <v>193047.13</v>
      </c>
      <c r="I6" s="141">
        <v>205266.96</v>
      </c>
      <c r="J6" s="141">
        <v>213818.86</v>
      </c>
      <c r="K6" s="141">
        <v>212390.87</v>
      </c>
      <c r="L6" s="141">
        <v>197729.15</v>
      </c>
      <c r="M6" s="141">
        <v>178180.54</v>
      </c>
      <c r="N6" s="141">
        <v>166158.74</v>
      </c>
      <c r="O6" s="141">
        <v>159198.82999999999</v>
      </c>
      <c r="P6" s="141">
        <v>156605.95000000001</v>
      </c>
      <c r="Q6" s="141">
        <v>155576.97</v>
      </c>
      <c r="R6" s="141"/>
      <c r="S6" s="141"/>
      <c r="T6" s="141"/>
      <c r="U6" s="141"/>
      <c r="V6" s="141"/>
      <c r="W6" s="141"/>
      <c r="X6" s="141"/>
      <c r="Y6" s="141"/>
    </row>
    <row r="7" spans="1:25" hidden="1" x14ac:dyDescent="0.25">
      <c r="A7" s="138" t="s">
        <v>430</v>
      </c>
      <c r="B7" s="141">
        <v>57996.05</v>
      </c>
      <c r="C7" s="141">
        <v>61372.06</v>
      </c>
      <c r="D7" s="139">
        <v>67267.399999999994</v>
      </c>
      <c r="E7" s="141">
        <v>74013.789999999994</v>
      </c>
      <c r="F7" s="141">
        <v>81934.210000000006</v>
      </c>
      <c r="G7" s="141">
        <v>84400.24</v>
      </c>
      <c r="H7" s="141">
        <v>92450.02</v>
      </c>
      <c r="I7" s="141">
        <v>98805.58</v>
      </c>
      <c r="J7" s="141">
        <v>103129.23</v>
      </c>
      <c r="K7" s="141">
        <v>103722.04</v>
      </c>
      <c r="L7" s="141">
        <v>95933.02</v>
      </c>
      <c r="M7" s="141">
        <v>86456.22</v>
      </c>
      <c r="N7" s="141">
        <v>79513.75</v>
      </c>
      <c r="O7" s="141">
        <v>76235.48</v>
      </c>
      <c r="P7" s="141">
        <v>74792.12</v>
      </c>
      <c r="Q7" s="141">
        <v>73749.259999999995</v>
      </c>
      <c r="R7" s="141"/>
      <c r="S7" s="141"/>
      <c r="T7" s="141"/>
      <c r="U7" s="141"/>
      <c r="V7" s="141"/>
      <c r="W7" s="141"/>
      <c r="X7" s="141"/>
      <c r="Y7" s="141"/>
    </row>
    <row r="8" spans="1:25" hidden="1" x14ac:dyDescent="0.25">
      <c r="A8" s="138" t="s">
        <v>431</v>
      </c>
      <c r="B8" s="141">
        <v>1715.26</v>
      </c>
      <c r="C8" s="141">
        <v>1807.78</v>
      </c>
      <c r="D8" s="141">
        <v>1887.76</v>
      </c>
      <c r="E8" s="141">
        <v>2234.16</v>
      </c>
      <c r="F8" s="141">
        <v>2380.02</v>
      </c>
      <c r="G8" s="141">
        <v>2510.5100000000002</v>
      </c>
      <c r="H8" s="141">
        <v>2694.28</v>
      </c>
      <c r="I8" s="141">
        <v>2914.89</v>
      </c>
      <c r="J8" s="141">
        <v>3104.49</v>
      </c>
      <c r="K8" s="141">
        <v>3036.05</v>
      </c>
      <c r="L8" s="141">
        <v>2800.88</v>
      </c>
      <c r="M8" s="141">
        <v>2538.83</v>
      </c>
      <c r="N8" s="141">
        <v>2375.33</v>
      </c>
      <c r="O8" s="141">
        <v>2273.9299999999998</v>
      </c>
      <c r="P8" s="139">
        <v>2260.1</v>
      </c>
      <c r="Q8" s="141">
        <v>2201.86</v>
      </c>
      <c r="R8" s="141"/>
      <c r="S8" s="141"/>
      <c r="T8" s="141"/>
      <c r="U8" s="141"/>
      <c r="V8" s="141"/>
      <c r="W8" s="141"/>
      <c r="X8" s="141"/>
      <c r="Y8" s="141"/>
    </row>
    <row r="9" spans="1:25" hidden="1" x14ac:dyDescent="0.25">
      <c r="A9" s="138" t="s">
        <v>432</v>
      </c>
      <c r="B9" s="141">
        <v>4341.2299999999996</v>
      </c>
      <c r="C9" s="141">
        <v>4513.8900000000003</v>
      </c>
      <c r="D9" s="141">
        <v>4600.92</v>
      </c>
      <c r="E9" s="141">
        <v>5189.37</v>
      </c>
      <c r="F9" s="141">
        <v>5683.11</v>
      </c>
      <c r="G9" s="141">
        <v>5979.11</v>
      </c>
      <c r="H9" s="141">
        <v>6360.48</v>
      </c>
      <c r="I9" s="141">
        <v>6777.63</v>
      </c>
      <c r="J9" s="141">
        <v>7230.39</v>
      </c>
      <c r="K9" s="141">
        <v>6794.76</v>
      </c>
      <c r="L9" s="141">
        <v>6362.05</v>
      </c>
      <c r="M9" s="141">
        <v>5753.07</v>
      </c>
      <c r="N9" s="141">
        <v>5362.85</v>
      </c>
      <c r="O9" s="141">
        <v>5386.09</v>
      </c>
      <c r="P9" s="141">
        <v>5452.32</v>
      </c>
      <c r="Q9" s="141">
        <v>5374.03</v>
      </c>
      <c r="R9" s="139"/>
      <c r="S9" s="141"/>
      <c r="T9" s="141"/>
      <c r="U9" s="141"/>
      <c r="V9" s="141"/>
      <c r="W9" s="141"/>
      <c r="X9" s="141"/>
      <c r="Y9" s="141"/>
    </row>
    <row r="10" spans="1:25" hidden="1" x14ac:dyDescent="0.25">
      <c r="A10" s="138" t="s">
        <v>433</v>
      </c>
      <c r="B10" s="139">
        <v>6238.6</v>
      </c>
      <c r="C10" s="141">
        <v>6720.96</v>
      </c>
      <c r="D10" s="141">
        <v>7206.83</v>
      </c>
      <c r="E10" s="141">
        <v>7896.01</v>
      </c>
      <c r="F10" s="141">
        <v>8732.3799999999992</v>
      </c>
      <c r="G10" s="141">
        <v>8855.67</v>
      </c>
      <c r="H10" s="141">
        <v>9474.98</v>
      </c>
      <c r="I10" s="141">
        <v>9880.27</v>
      </c>
      <c r="J10" s="141">
        <v>10432.94</v>
      </c>
      <c r="K10" s="141">
        <v>10290.969999999999</v>
      </c>
      <c r="L10" s="141">
        <v>9583.74</v>
      </c>
      <c r="M10" s="141">
        <v>8403.17</v>
      </c>
      <c r="N10" s="141">
        <v>7701.85</v>
      </c>
      <c r="O10" s="141">
        <v>7618.93</v>
      </c>
      <c r="P10" s="141">
        <v>7793.92</v>
      </c>
      <c r="Q10" s="141">
        <v>7788.46</v>
      </c>
      <c r="R10" s="141"/>
      <c r="S10" s="141"/>
      <c r="T10" s="141"/>
      <c r="U10" s="141"/>
      <c r="V10" s="141"/>
      <c r="W10" s="141"/>
      <c r="X10" s="141"/>
      <c r="Y10" s="141"/>
    </row>
    <row r="11" spans="1:25" ht="27" hidden="1" customHeight="1" x14ac:dyDescent="0.25">
      <c r="A11" s="138" t="s">
        <v>434</v>
      </c>
      <c r="B11" s="141">
        <v>5316.05</v>
      </c>
      <c r="C11" s="141">
        <v>5590.33</v>
      </c>
      <c r="D11" s="141">
        <v>5963.15</v>
      </c>
      <c r="E11" s="141">
        <v>6465.26</v>
      </c>
      <c r="F11" s="141">
        <v>6866.35</v>
      </c>
      <c r="G11" s="141">
        <v>7061.37</v>
      </c>
      <c r="H11" s="141">
        <v>7214.03</v>
      </c>
      <c r="I11" s="141">
        <v>7856.48</v>
      </c>
      <c r="J11" s="141">
        <v>8350.17</v>
      </c>
      <c r="K11" s="141">
        <v>8320.9599999999991</v>
      </c>
      <c r="L11" s="141">
        <v>8081.35</v>
      </c>
      <c r="M11" s="141">
        <v>7021.15</v>
      </c>
      <c r="N11" s="141">
        <v>6590.68</v>
      </c>
      <c r="O11" s="141">
        <v>6181.07</v>
      </c>
      <c r="P11" s="141">
        <v>6020.13</v>
      </c>
      <c r="Q11" s="141">
        <v>5987.38</v>
      </c>
      <c r="R11" s="141"/>
      <c r="S11" s="139"/>
      <c r="T11" s="141"/>
      <c r="U11" s="141"/>
      <c r="V11" s="141"/>
      <c r="W11" s="141"/>
      <c r="X11" s="141"/>
      <c r="Y11" s="141"/>
    </row>
    <row r="12" spans="1:25" hidden="1" x14ac:dyDescent="0.25">
      <c r="A12" s="138" t="s">
        <v>435</v>
      </c>
      <c r="B12" s="141">
        <v>1218.27</v>
      </c>
      <c r="C12" s="141">
        <v>1254.29</v>
      </c>
      <c r="D12" s="141">
        <v>1348.51</v>
      </c>
      <c r="E12" s="141">
        <v>1494.82</v>
      </c>
      <c r="F12" s="141">
        <v>1607.05</v>
      </c>
      <c r="G12" s="141">
        <v>1676.68</v>
      </c>
      <c r="H12" s="141">
        <v>1708.43</v>
      </c>
      <c r="I12" s="141">
        <v>1911.58</v>
      </c>
      <c r="J12" s="141">
        <v>2011.74</v>
      </c>
      <c r="K12" s="141">
        <v>2066.4699999999998</v>
      </c>
      <c r="L12" s="141">
        <v>2097.0100000000002</v>
      </c>
      <c r="M12" s="141">
        <v>1879.35</v>
      </c>
      <c r="N12" s="141">
        <v>1735.92</v>
      </c>
      <c r="O12" s="141">
        <v>1583.64</v>
      </c>
      <c r="P12" s="141">
        <v>1555.59</v>
      </c>
      <c r="Q12" s="141">
        <v>1555.77</v>
      </c>
      <c r="R12" s="141"/>
      <c r="S12" s="141"/>
      <c r="T12" s="141"/>
      <c r="U12" s="142"/>
      <c r="V12" s="142"/>
      <c r="W12" s="142"/>
      <c r="X12" s="142"/>
      <c r="Y12" s="142"/>
    </row>
    <row r="13" spans="1:25" hidden="1" x14ac:dyDescent="0.25">
      <c r="A13" s="138" t="s">
        <v>436</v>
      </c>
      <c r="B13" s="141">
        <v>924.96</v>
      </c>
      <c r="C13" s="141">
        <v>988.42</v>
      </c>
      <c r="D13" s="141">
        <v>1008.49</v>
      </c>
      <c r="E13" s="141">
        <v>1121.21</v>
      </c>
      <c r="F13" s="141">
        <v>1196.97</v>
      </c>
      <c r="G13" s="141">
        <v>1199.32</v>
      </c>
      <c r="H13" s="141">
        <v>1283.49</v>
      </c>
      <c r="I13" s="139">
        <v>1308.7</v>
      </c>
      <c r="J13" s="141">
        <v>1418.99</v>
      </c>
      <c r="K13" s="141">
        <v>1380.64</v>
      </c>
      <c r="L13" s="141">
        <v>1384.69</v>
      </c>
      <c r="M13" s="139">
        <v>1172.0999999999999</v>
      </c>
      <c r="N13" s="141">
        <v>1091.79</v>
      </c>
      <c r="O13" s="141">
        <v>1033.9100000000001</v>
      </c>
      <c r="P13" s="141">
        <v>974.35</v>
      </c>
      <c r="Q13" s="141">
        <v>976.73</v>
      </c>
      <c r="R13" s="141"/>
      <c r="S13" s="139"/>
      <c r="T13" s="141"/>
      <c r="U13" s="142"/>
      <c r="V13" s="142"/>
      <c r="W13" s="142"/>
      <c r="X13" s="142"/>
      <c r="Y13" s="142"/>
    </row>
    <row r="14" spans="1:25" hidden="1" x14ac:dyDescent="0.25">
      <c r="A14" s="138" t="s">
        <v>437</v>
      </c>
      <c r="B14" s="141">
        <v>984.39</v>
      </c>
      <c r="C14" s="141">
        <v>1091.21</v>
      </c>
      <c r="D14" s="141">
        <v>1110.78</v>
      </c>
      <c r="E14" s="141">
        <v>1258.6600000000001</v>
      </c>
      <c r="F14" s="141">
        <v>1256.29</v>
      </c>
      <c r="G14" s="141">
        <v>1259.73</v>
      </c>
      <c r="H14" s="141">
        <v>1285.4100000000001</v>
      </c>
      <c r="I14" s="141">
        <v>1402.28</v>
      </c>
      <c r="J14" s="141">
        <v>1490.01</v>
      </c>
      <c r="K14" s="141">
        <v>1464.58</v>
      </c>
      <c r="L14" s="141">
        <v>1352.36</v>
      </c>
      <c r="M14" s="141">
        <v>1211.28</v>
      </c>
      <c r="N14" s="139">
        <v>1101.9000000000001</v>
      </c>
      <c r="O14" s="141">
        <v>1054.99</v>
      </c>
      <c r="P14" s="139">
        <v>985.3</v>
      </c>
      <c r="Q14" s="141">
        <v>967.78</v>
      </c>
      <c r="R14" s="139"/>
      <c r="S14" s="141"/>
      <c r="T14" s="141"/>
      <c r="U14" s="142"/>
      <c r="V14" s="142"/>
      <c r="W14" s="142"/>
      <c r="X14" s="142"/>
      <c r="Y14" s="142"/>
    </row>
    <row r="15" spans="1:25" hidden="1" x14ac:dyDescent="0.25">
      <c r="A15" s="138" t="s">
        <v>438</v>
      </c>
      <c r="B15" s="141">
        <v>825.98</v>
      </c>
      <c r="C15" s="141">
        <v>906.31</v>
      </c>
      <c r="D15" s="141">
        <v>963.32</v>
      </c>
      <c r="E15" s="141">
        <v>976.13</v>
      </c>
      <c r="F15" s="141">
        <v>1024.1199999999999</v>
      </c>
      <c r="G15" s="141">
        <v>1041.42</v>
      </c>
      <c r="H15" s="141">
        <v>1087.69</v>
      </c>
      <c r="I15" s="141">
        <v>1140.48</v>
      </c>
      <c r="J15" s="141">
        <v>1157.53</v>
      </c>
      <c r="K15" s="141">
        <v>1175.23</v>
      </c>
      <c r="L15" s="141">
        <v>1123.56</v>
      </c>
      <c r="M15" s="141">
        <v>963.42</v>
      </c>
      <c r="N15" s="141">
        <v>926.31</v>
      </c>
      <c r="O15" s="139">
        <v>912.8</v>
      </c>
      <c r="P15" s="141">
        <v>880.15</v>
      </c>
      <c r="Q15" s="141">
        <v>908.53</v>
      </c>
      <c r="R15" s="141"/>
      <c r="S15" s="141"/>
      <c r="T15" s="141"/>
      <c r="U15" s="142"/>
      <c r="V15" s="142"/>
      <c r="W15" s="142"/>
      <c r="X15" s="142"/>
      <c r="Y15" s="142"/>
    </row>
    <row r="16" spans="1:25" hidden="1" x14ac:dyDescent="0.25">
      <c r="A16" s="138" t="s">
        <v>439</v>
      </c>
      <c r="B16" s="141">
        <v>1362.45</v>
      </c>
      <c r="C16" s="139">
        <v>1350.1</v>
      </c>
      <c r="D16" s="141">
        <v>1532.05</v>
      </c>
      <c r="E16" s="141">
        <v>1614.45</v>
      </c>
      <c r="F16" s="141">
        <v>1781.92</v>
      </c>
      <c r="G16" s="141">
        <v>1884.23</v>
      </c>
      <c r="H16" s="141">
        <v>1849.01</v>
      </c>
      <c r="I16" s="141">
        <v>2093.4299999999998</v>
      </c>
      <c r="J16" s="139">
        <v>2271.9</v>
      </c>
      <c r="K16" s="141">
        <v>2234.04</v>
      </c>
      <c r="L16" s="141">
        <v>2123.7199999999998</v>
      </c>
      <c r="M16" s="140">
        <v>1795</v>
      </c>
      <c r="N16" s="141">
        <v>1734.76</v>
      </c>
      <c r="O16" s="141">
        <v>1595.73</v>
      </c>
      <c r="P16" s="141">
        <v>1624.73</v>
      </c>
      <c r="Q16" s="141">
        <v>1578.58</v>
      </c>
      <c r="R16" s="141"/>
      <c r="S16" s="141"/>
      <c r="T16" s="141"/>
      <c r="U16" s="142"/>
      <c r="V16" s="142"/>
      <c r="W16" s="142"/>
      <c r="X16" s="142"/>
      <c r="Y16" s="142"/>
    </row>
    <row r="17" spans="1:25" hidden="1" x14ac:dyDescent="0.25">
      <c r="A17" s="138" t="s">
        <v>440</v>
      </c>
      <c r="B17" s="141">
        <v>17929.259999999998</v>
      </c>
      <c r="C17" s="141">
        <v>19142.14</v>
      </c>
      <c r="D17" s="141">
        <v>20160.37</v>
      </c>
      <c r="E17" s="141">
        <v>21993.54</v>
      </c>
      <c r="F17" s="141">
        <v>24083.95</v>
      </c>
      <c r="G17" s="141">
        <v>24133.89</v>
      </c>
      <c r="H17" s="141">
        <v>26184.03</v>
      </c>
      <c r="I17" s="141">
        <v>28185.43</v>
      </c>
      <c r="J17" s="141">
        <v>29427.279999999999</v>
      </c>
      <c r="K17" s="141">
        <v>29005.35</v>
      </c>
      <c r="L17" s="141">
        <v>26586.68</v>
      </c>
      <c r="M17" s="141">
        <v>24131.68</v>
      </c>
      <c r="N17" s="141">
        <v>22470.55</v>
      </c>
      <c r="O17" s="141">
        <v>21203.59</v>
      </c>
      <c r="P17" s="141">
        <v>20693.93</v>
      </c>
      <c r="Q17" s="141">
        <v>21004.12</v>
      </c>
      <c r="R17" s="141"/>
      <c r="S17" s="141"/>
      <c r="T17" s="141"/>
      <c r="U17" s="141"/>
      <c r="V17" s="141"/>
      <c r="W17" s="141"/>
      <c r="X17" s="141"/>
      <c r="Y17" s="141"/>
    </row>
    <row r="18" spans="1:25" ht="26.25" customHeight="1" x14ac:dyDescent="0.25">
      <c r="A18" s="196" t="s">
        <v>441</v>
      </c>
      <c r="B18" s="197">
        <v>2935.36</v>
      </c>
      <c r="C18" s="197">
        <v>3144.87</v>
      </c>
      <c r="D18" s="197">
        <v>3472.62</v>
      </c>
      <c r="E18" s="197">
        <v>3879.62</v>
      </c>
      <c r="F18" s="197">
        <v>4119.3599999999997</v>
      </c>
      <c r="G18" s="197">
        <v>4272.1400000000003</v>
      </c>
      <c r="H18" s="197">
        <v>4364.54</v>
      </c>
      <c r="I18" s="197">
        <v>4391.99</v>
      </c>
      <c r="J18" s="197">
        <v>4242.59</v>
      </c>
      <c r="K18" s="197">
        <v>4505.25</v>
      </c>
      <c r="L18" s="197">
        <v>4493.66</v>
      </c>
      <c r="M18" s="197">
        <v>4364.9399999999996</v>
      </c>
      <c r="N18" s="197">
        <v>4714.74</v>
      </c>
      <c r="O18" s="197">
        <v>4473.6400000000003</v>
      </c>
      <c r="P18" s="197">
        <v>4366.4399999999996</v>
      </c>
      <c r="Q18" s="197">
        <v>4152.0600000000004</v>
      </c>
      <c r="R18" s="153">
        <f>Q18*101/100</f>
        <v>4193.5806000000002</v>
      </c>
      <c r="S18" s="153">
        <f t="shared" ref="S18:Y18" si="0">R18*101/100</f>
        <v>4235.5164060000006</v>
      </c>
      <c r="T18" s="153">
        <f t="shared" si="0"/>
        <v>4277.8715700600005</v>
      </c>
      <c r="U18" s="153">
        <f t="shared" si="0"/>
        <v>4320.650285760601</v>
      </c>
      <c r="V18" s="153">
        <f t="shared" si="0"/>
        <v>4363.8567886182072</v>
      </c>
      <c r="W18" s="153">
        <f t="shared" si="0"/>
        <v>4407.4953565043888</v>
      </c>
      <c r="X18" s="153">
        <f t="shared" si="0"/>
        <v>4451.5703100694327</v>
      </c>
      <c r="Y18" s="153">
        <f t="shared" si="0"/>
        <v>4496.0860131701265</v>
      </c>
    </row>
    <row r="19" spans="1:25" ht="21" customHeight="1" x14ac:dyDescent="0.25">
      <c r="A19" s="196" t="s">
        <v>453</v>
      </c>
      <c r="B19" s="197"/>
      <c r="C19" s="198">
        <f>C18/B18/100</f>
        <v>1.0713745503106943E-2</v>
      </c>
      <c r="D19" s="198">
        <f t="shared" ref="D19:Q19" si="1">D18/C18/100</f>
        <v>1.1042173444371311E-2</v>
      </c>
      <c r="E19" s="198">
        <f t="shared" si="1"/>
        <v>1.1172025732732058E-2</v>
      </c>
      <c r="F19" s="198">
        <f t="shared" si="1"/>
        <v>1.0617947118532227E-2</v>
      </c>
      <c r="G19" s="198">
        <f t="shared" si="1"/>
        <v>1.0370882855589219E-2</v>
      </c>
      <c r="H19" s="198">
        <f t="shared" si="1"/>
        <v>1.0216285046838351E-2</v>
      </c>
      <c r="I19" s="198">
        <f t="shared" si="1"/>
        <v>1.0062893225861146E-2</v>
      </c>
      <c r="J19" s="198">
        <f t="shared" si="1"/>
        <v>9.6598352910639614E-3</v>
      </c>
      <c r="K19" s="198">
        <f t="shared" si="1"/>
        <v>1.0619102953620311E-2</v>
      </c>
      <c r="L19" s="198">
        <f t="shared" si="1"/>
        <v>9.9742744575772695E-3</v>
      </c>
      <c r="M19" s="198">
        <f t="shared" si="1"/>
        <v>9.7135519821259283E-3</v>
      </c>
      <c r="N19" s="198">
        <f t="shared" si="1"/>
        <v>1.0801385586056167E-2</v>
      </c>
      <c r="O19" s="198">
        <f t="shared" si="1"/>
        <v>9.4886250355268806E-3</v>
      </c>
      <c r="P19" s="198">
        <f t="shared" si="1"/>
        <v>9.7603741025205411E-3</v>
      </c>
      <c r="Q19" s="198">
        <f t="shared" si="1"/>
        <v>9.5090279495424219E-3</v>
      </c>
      <c r="R19" s="154"/>
      <c r="S19" s="154"/>
      <c r="T19" s="154"/>
      <c r="U19" s="154"/>
      <c r="V19" s="154"/>
      <c r="W19" s="154"/>
      <c r="X19" s="154"/>
      <c r="Y19" s="154"/>
    </row>
    <row r="20" spans="1:25" ht="26.25" customHeight="1" x14ac:dyDescent="0.25">
      <c r="A20" s="199" t="s">
        <v>442</v>
      </c>
      <c r="B20" s="200">
        <v>1989.58</v>
      </c>
      <c r="C20" s="200">
        <v>2137.81</v>
      </c>
      <c r="D20" s="200">
        <v>2352.62</v>
      </c>
      <c r="E20" s="201">
        <v>2617.1999999999998</v>
      </c>
      <c r="F20" s="201">
        <v>2773.8</v>
      </c>
      <c r="G20" s="202">
        <v>2893</v>
      </c>
      <c r="H20" s="200">
        <v>2937.68</v>
      </c>
      <c r="I20" s="201">
        <v>2940.8</v>
      </c>
      <c r="J20" s="200">
        <v>2829.24</v>
      </c>
      <c r="K20" s="201">
        <v>3023.2</v>
      </c>
      <c r="L20" s="200">
        <v>3064.53</v>
      </c>
      <c r="M20" s="200">
        <v>2962.15</v>
      </c>
      <c r="N20" s="200">
        <v>3281.55</v>
      </c>
      <c r="O20" s="200">
        <v>3120.64</v>
      </c>
      <c r="P20" s="200">
        <v>2973.92</v>
      </c>
      <c r="Q20" s="200">
        <v>2842.47</v>
      </c>
      <c r="R20" s="147"/>
      <c r="S20" s="147"/>
      <c r="T20" s="147"/>
      <c r="U20" s="147"/>
      <c r="V20" s="147"/>
      <c r="W20" s="147"/>
      <c r="X20" s="147"/>
      <c r="Y20" s="147"/>
    </row>
    <row r="21" spans="1:25" ht="26.25" customHeight="1" x14ac:dyDescent="0.25">
      <c r="A21" s="199" t="s">
        <v>443</v>
      </c>
      <c r="B21" s="200">
        <v>369.53</v>
      </c>
      <c r="C21" s="200">
        <v>394.83</v>
      </c>
      <c r="D21" s="200">
        <v>447.66</v>
      </c>
      <c r="E21" s="200">
        <v>484.23</v>
      </c>
      <c r="F21" s="200">
        <v>494.94</v>
      </c>
      <c r="G21" s="200">
        <v>495.27</v>
      </c>
      <c r="H21" s="200">
        <v>532.97</v>
      </c>
      <c r="I21" s="200">
        <v>578.72</v>
      </c>
      <c r="J21" s="200">
        <v>600.04</v>
      </c>
      <c r="K21" s="200">
        <v>593.82000000000005</v>
      </c>
      <c r="L21" s="200">
        <v>560.67999999999995</v>
      </c>
      <c r="M21" s="200">
        <v>527.23</v>
      </c>
      <c r="N21" s="200">
        <v>503.81</v>
      </c>
      <c r="O21" s="200">
        <v>477.81</v>
      </c>
      <c r="P21" s="200">
        <v>470.41</v>
      </c>
      <c r="Q21" s="200">
        <v>459.53</v>
      </c>
      <c r="R21" s="147"/>
      <c r="S21" s="147"/>
      <c r="T21" s="147"/>
      <c r="U21" s="147"/>
      <c r="V21" s="147"/>
      <c r="W21" s="147"/>
      <c r="X21" s="147"/>
      <c r="Y21" s="147"/>
    </row>
    <row r="22" spans="1:25" ht="26.25" customHeight="1" x14ac:dyDescent="0.25">
      <c r="A22" s="199" t="s">
        <v>444</v>
      </c>
      <c r="B22" s="200">
        <v>576.25</v>
      </c>
      <c r="C22" s="200">
        <v>612.23</v>
      </c>
      <c r="D22" s="200">
        <v>672.34</v>
      </c>
      <c r="E22" s="200">
        <v>778.19</v>
      </c>
      <c r="F22" s="200">
        <v>850.62</v>
      </c>
      <c r="G22" s="200">
        <v>883.88</v>
      </c>
      <c r="H22" s="200">
        <v>893.89</v>
      </c>
      <c r="I22" s="200">
        <v>872.47</v>
      </c>
      <c r="J22" s="200">
        <v>813.31</v>
      </c>
      <c r="K22" s="200">
        <v>888.24</v>
      </c>
      <c r="L22" s="200">
        <v>868.46</v>
      </c>
      <c r="M22" s="200">
        <v>875.55</v>
      </c>
      <c r="N22" s="200">
        <v>929.38</v>
      </c>
      <c r="O22" s="201">
        <v>875.2</v>
      </c>
      <c r="P22" s="200">
        <v>922.11</v>
      </c>
      <c r="Q22" s="200">
        <v>850.06</v>
      </c>
      <c r="R22" s="147"/>
      <c r="S22" s="147"/>
      <c r="T22" s="147"/>
      <c r="U22" s="147"/>
      <c r="V22" s="147"/>
      <c r="W22" s="147"/>
      <c r="X22" s="147"/>
      <c r="Y22" s="147"/>
    </row>
    <row r="23" spans="1:25" hidden="1" x14ac:dyDescent="0.25">
      <c r="A23" s="143" t="s">
        <v>445</v>
      </c>
      <c r="B23" s="144">
        <v>3070.61</v>
      </c>
      <c r="C23" s="144">
        <v>3238.86</v>
      </c>
      <c r="D23" s="144">
        <v>3538.25</v>
      </c>
      <c r="E23" s="144">
        <v>3861.07</v>
      </c>
      <c r="F23" s="145">
        <v>3989.9</v>
      </c>
      <c r="G23" s="144">
        <v>4051.05</v>
      </c>
      <c r="H23" s="144">
        <v>4243.45</v>
      </c>
      <c r="I23" s="144">
        <v>4435.8900000000003</v>
      </c>
      <c r="J23" s="144">
        <v>4557.4399999999996</v>
      </c>
      <c r="K23" s="144">
        <v>4492.66</v>
      </c>
      <c r="L23" s="144">
        <v>4363.32</v>
      </c>
      <c r="M23" s="144">
        <v>3986.11</v>
      </c>
      <c r="N23" s="144">
        <v>3663.95</v>
      </c>
      <c r="O23" s="144">
        <v>3581.44</v>
      </c>
      <c r="P23" s="144">
        <v>3520.63</v>
      </c>
      <c r="Q23" s="145">
        <v>3467.8</v>
      </c>
      <c r="R23" s="144">
        <v>3391.65</v>
      </c>
      <c r="S23" s="144">
        <v>3381.84</v>
      </c>
      <c r="T23" s="145">
        <v>3409.2</v>
      </c>
      <c r="U23" s="144">
        <v>3473.98</v>
      </c>
      <c r="V23" s="144"/>
      <c r="W23" s="144"/>
      <c r="X23" s="144"/>
      <c r="Y23" s="144"/>
    </row>
    <row r="24" spans="1:25" hidden="1" x14ac:dyDescent="0.25">
      <c r="A24" s="143" t="s">
        <v>446</v>
      </c>
      <c r="B24" s="144">
        <v>6743.81</v>
      </c>
      <c r="C24" s="144">
        <v>7195.04</v>
      </c>
      <c r="D24" s="144">
        <v>7742.94</v>
      </c>
      <c r="E24" s="144">
        <v>8867.08</v>
      </c>
      <c r="F24" s="144">
        <v>9379.91</v>
      </c>
      <c r="G24" s="144">
        <v>9181.24</v>
      </c>
      <c r="H24" s="144">
        <v>9936.44</v>
      </c>
      <c r="I24" s="144">
        <v>10366.969999999999</v>
      </c>
      <c r="J24" s="145">
        <v>10767.6</v>
      </c>
      <c r="K24" s="144">
        <v>10563.78</v>
      </c>
      <c r="L24" s="144">
        <v>9496.84</v>
      </c>
      <c r="M24" s="144">
        <v>8516.5300000000007</v>
      </c>
      <c r="N24" s="144">
        <v>8201.14</v>
      </c>
      <c r="O24" s="144">
        <v>7909.59</v>
      </c>
      <c r="P24" s="145">
        <v>7861.2</v>
      </c>
      <c r="Q24" s="144">
        <v>7924.12</v>
      </c>
      <c r="R24" s="144">
        <v>7692.19</v>
      </c>
      <c r="S24" s="144">
        <v>7790.54</v>
      </c>
      <c r="T24" s="144">
        <v>7853.08</v>
      </c>
      <c r="U24" s="144">
        <v>8097.92</v>
      </c>
      <c r="V24" s="144"/>
      <c r="W24" s="144"/>
      <c r="X24" s="144"/>
      <c r="Y24" s="144"/>
    </row>
    <row r="25" spans="1:25" hidden="1" x14ac:dyDescent="0.25">
      <c r="A25" s="143" t="s">
        <v>447</v>
      </c>
      <c r="B25" s="144">
        <v>2428.58</v>
      </c>
      <c r="C25" s="144">
        <v>2615.33</v>
      </c>
      <c r="D25" s="144">
        <v>2654.15</v>
      </c>
      <c r="E25" s="144">
        <v>3051.29</v>
      </c>
      <c r="F25" s="144">
        <v>3256.46</v>
      </c>
      <c r="G25" s="144">
        <v>3400.82</v>
      </c>
      <c r="H25" s="144">
        <v>3570.82</v>
      </c>
      <c r="I25" s="144">
        <v>3780.19</v>
      </c>
      <c r="J25" s="144">
        <v>3995.72</v>
      </c>
      <c r="K25" s="144">
        <v>3755.65</v>
      </c>
      <c r="L25" s="144">
        <v>3504.46</v>
      </c>
      <c r="M25" s="144">
        <v>2998.93</v>
      </c>
      <c r="N25" s="144">
        <v>2830.39</v>
      </c>
      <c r="O25" s="144">
        <v>2725.78</v>
      </c>
      <c r="P25" s="144">
        <v>2785.06</v>
      </c>
      <c r="Q25" s="144">
        <v>2723.41</v>
      </c>
      <c r="R25" s="144">
        <v>2641.29</v>
      </c>
      <c r="S25" s="144">
        <v>2669.13</v>
      </c>
      <c r="T25" s="144">
        <v>2759.03</v>
      </c>
      <c r="U25" s="144">
        <v>2873.63</v>
      </c>
      <c r="V25" s="144"/>
      <c r="W25" s="144"/>
      <c r="X25" s="144"/>
      <c r="Y25" s="144"/>
    </row>
    <row r="26" spans="1:25" hidden="1" x14ac:dyDescent="0.25">
      <c r="A26" s="143" t="s">
        <v>448</v>
      </c>
      <c r="B26" s="144">
        <v>6228.06</v>
      </c>
      <c r="C26" s="144">
        <v>6603.99</v>
      </c>
      <c r="D26" s="144">
        <v>7188.66</v>
      </c>
      <c r="E26" s="145">
        <v>7870.3</v>
      </c>
      <c r="F26" s="144">
        <v>8546.5400000000009</v>
      </c>
      <c r="G26" s="144">
        <v>8727.8700000000008</v>
      </c>
      <c r="H26" s="144">
        <v>9506.14</v>
      </c>
      <c r="I26" s="144">
        <v>9918.39</v>
      </c>
      <c r="J26" s="145">
        <v>10041.700000000001</v>
      </c>
      <c r="K26" s="144">
        <v>9736.9699999999993</v>
      </c>
      <c r="L26" s="144">
        <v>9284.2800000000007</v>
      </c>
      <c r="M26" s="144">
        <v>8209.3799999999992</v>
      </c>
      <c r="N26" s="144">
        <v>7735.54</v>
      </c>
      <c r="O26" s="144">
        <v>7285.59</v>
      </c>
      <c r="P26" s="144">
        <v>7147.78</v>
      </c>
      <c r="Q26" s="144">
        <v>7086.04</v>
      </c>
      <c r="R26" s="145">
        <v>6821.3</v>
      </c>
      <c r="S26" s="144">
        <v>6845.93</v>
      </c>
      <c r="T26" s="144">
        <v>6883.87</v>
      </c>
      <c r="U26" s="144">
        <v>6997.88</v>
      </c>
      <c r="V26" s="144"/>
      <c r="W26" s="144"/>
      <c r="X26" s="144"/>
      <c r="Y26" s="144"/>
    </row>
    <row r="27" spans="1:25" hidden="1" x14ac:dyDescent="0.25">
      <c r="A27" s="143" t="s">
        <v>449</v>
      </c>
      <c r="B27" s="144">
        <v>7004.24</v>
      </c>
      <c r="C27" s="144">
        <v>7373.49</v>
      </c>
      <c r="D27" s="144">
        <v>7599.71</v>
      </c>
      <c r="E27" s="144">
        <v>8210.59</v>
      </c>
      <c r="F27" s="145">
        <v>8467.2000000000007</v>
      </c>
      <c r="G27" s="144">
        <v>8740.02</v>
      </c>
      <c r="H27" s="144">
        <v>8963.43</v>
      </c>
      <c r="I27" s="144">
        <v>9317.4699999999993</v>
      </c>
      <c r="J27" s="144">
        <v>9612.93</v>
      </c>
      <c r="K27" s="144">
        <v>9303.51</v>
      </c>
      <c r="L27" s="144">
        <v>8844.73</v>
      </c>
      <c r="M27" s="144">
        <v>8090.88</v>
      </c>
      <c r="N27" s="144">
        <v>7638.85</v>
      </c>
      <c r="O27" s="144">
        <v>7234.62</v>
      </c>
      <c r="P27" s="145">
        <v>7009.2</v>
      </c>
      <c r="Q27" s="144">
        <v>7085.37</v>
      </c>
      <c r="R27" s="144">
        <v>7088.01</v>
      </c>
      <c r="S27" s="144">
        <v>7262.31</v>
      </c>
      <c r="T27" s="144">
        <v>7240.36</v>
      </c>
      <c r="U27" s="144">
        <v>7415.64</v>
      </c>
      <c r="V27" s="144"/>
      <c r="W27" s="144"/>
      <c r="X27" s="144"/>
      <c r="Y27" s="144"/>
    </row>
    <row r="28" spans="1:25" hidden="1" x14ac:dyDescent="0.25">
      <c r="A28" s="143" t="s">
        <v>450</v>
      </c>
      <c r="B28" s="145">
        <v>5778.6</v>
      </c>
      <c r="C28" s="144">
        <v>6151.58</v>
      </c>
      <c r="D28" s="144">
        <v>6514.63</v>
      </c>
      <c r="E28" s="144">
        <v>6981.29</v>
      </c>
      <c r="F28" s="144">
        <v>7333.65</v>
      </c>
      <c r="G28" s="144">
        <v>7506.57</v>
      </c>
      <c r="H28" s="144">
        <v>8084.47</v>
      </c>
      <c r="I28" s="144">
        <v>8635.7900000000009</v>
      </c>
      <c r="J28" s="144">
        <v>8926.3700000000008</v>
      </c>
      <c r="K28" s="144">
        <v>8862.91</v>
      </c>
      <c r="L28" s="144">
        <v>8394.15</v>
      </c>
      <c r="M28" s="144">
        <v>7709.64</v>
      </c>
      <c r="N28" s="144">
        <v>7359.12</v>
      </c>
      <c r="O28" s="144">
        <v>7089.09</v>
      </c>
      <c r="P28" s="144">
        <v>6903.13</v>
      </c>
      <c r="Q28" s="144">
        <v>7033.06</v>
      </c>
      <c r="R28" s="144">
        <v>6908.21</v>
      </c>
      <c r="S28" s="144">
        <v>7042.88</v>
      </c>
      <c r="T28" s="144">
        <v>6956.17</v>
      </c>
      <c r="U28" s="144">
        <v>7151.46</v>
      </c>
      <c r="V28" s="144"/>
      <c r="W28" s="144"/>
      <c r="X28" s="144"/>
      <c r="Y28" s="144"/>
    </row>
    <row r="29" spans="1:25" x14ac:dyDescent="0.25">
      <c r="R29" s="148"/>
      <c r="S29" s="148"/>
      <c r="T29" s="148"/>
      <c r="U29" s="148"/>
    </row>
    <row r="30" spans="1:25" x14ac:dyDescent="0.25">
      <c r="R30" s="148"/>
      <c r="S30" s="148"/>
      <c r="T30" s="148"/>
      <c r="U30" s="148"/>
    </row>
    <row r="31" spans="1:25" x14ac:dyDescent="0.25">
      <c r="R31" s="148"/>
      <c r="S31" s="148"/>
      <c r="T31" s="148"/>
      <c r="U31" s="148"/>
    </row>
  </sheetData>
  <pageMargins left="0.75" right="0.75" top="1" bottom="1" header="0.5" footer="0.5"/>
  <pageSetup paperSize="9" scale="0" firstPageNumber="0" fitToWidth="0" fitToHeight="0" pageOrder="overThenDown"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9"/>
  <sheetViews>
    <sheetView zoomScaleNormal="100" workbookViewId="0">
      <pane xSplit="4" ySplit="5" topLeftCell="E6" activePane="bottomRight" state="frozen"/>
      <selection activeCell="E6" sqref="E6"/>
      <selection pane="topRight" activeCell="E6" sqref="E6"/>
      <selection pane="bottomLeft" activeCell="E6" sqref="E6"/>
      <selection pane="bottomRight" activeCell="E6" sqref="E6"/>
    </sheetView>
  </sheetViews>
  <sheetFormatPr defaultRowHeight="15" x14ac:dyDescent="0.25"/>
  <cols>
    <col min="1" max="1" width="5.42578125" style="12" customWidth="1"/>
    <col min="2" max="2" width="4.85546875" style="12" customWidth="1"/>
    <col min="3" max="3" width="7.28515625" style="10" hidden="1" customWidth="1"/>
    <col min="4" max="4" width="6.28515625" style="10" customWidth="1"/>
    <col min="5" max="5" width="29" style="10" customWidth="1"/>
    <col min="6" max="6" width="10.42578125" style="10" bestFit="1" customWidth="1"/>
    <col min="7" max="7" width="6.7109375" style="10" customWidth="1"/>
    <col min="8" max="8" width="12.5703125" style="10" customWidth="1"/>
    <col min="9" max="10" width="4.28515625" style="10" customWidth="1"/>
    <col min="11" max="11" width="10" style="10" customWidth="1"/>
    <col min="12" max="12" width="16.85546875" style="10" bestFit="1" customWidth="1"/>
    <col min="13" max="13" width="10.85546875" style="10" customWidth="1"/>
    <col min="14" max="14" width="6.140625" style="10" customWidth="1"/>
    <col min="15" max="15" width="10.7109375" style="10" customWidth="1"/>
    <col min="16" max="16" width="43.140625" style="10" customWidth="1"/>
    <col min="17" max="16384" width="9.140625" style="10"/>
  </cols>
  <sheetData>
    <row r="1" spans="1:16" x14ac:dyDescent="0.25">
      <c r="A1" s="8" t="s">
        <v>11</v>
      </c>
      <c r="B1" s="9" t="s">
        <v>46</v>
      </c>
    </row>
    <row r="2" spans="1:16" x14ac:dyDescent="0.25">
      <c r="A2" s="11" t="s">
        <v>79</v>
      </c>
      <c r="B2" s="9"/>
    </row>
    <row r="4" spans="1:16" ht="25.5" customHeight="1" x14ac:dyDescent="0.25">
      <c r="A4" s="252" t="s">
        <v>30</v>
      </c>
      <c r="B4" s="252" t="s">
        <v>31</v>
      </c>
      <c r="C4" s="245" t="s">
        <v>33</v>
      </c>
      <c r="D4" s="245" t="s">
        <v>91</v>
      </c>
      <c r="E4" s="245" t="s">
        <v>21</v>
      </c>
      <c r="F4" s="245" t="s">
        <v>28</v>
      </c>
      <c r="G4" s="245" t="s">
        <v>22</v>
      </c>
      <c r="H4" s="245" t="s">
        <v>53</v>
      </c>
      <c r="I4" s="254" t="s">
        <v>112</v>
      </c>
      <c r="J4" s="255"/>
      <c r="K4" s="256"/>
      <c r="L4" s="245" t="s">
        <v>27</v>
      </c>
      <c r="M4" s="245" t="s">
        <v>0</v>
      </c>
      <c r="N4" s="259" t="s">
        <v>92</v>
      </c>
      <c r="O4" s="260"/>
      <c r="P4" s="245" t="s">
        <v>97</v>
      </c>
    </row>
    <row r="5" spans="1:16" ht="25.5" customHeight="1" x14ac:dyDescent="0.25">
      <c r="A5" s="252"/>
      <c r="B5" s="252"/>
      <c r="C5" s="253"/>
      <c r="D5" s="253"/>
      <c r="E5" s="253"/>
      <c r="F5" s="247"/>
      <c r="G5" s="253"/>
      <c r="H5" s="247"/>
      <c r="I5" s="15" t="s">
        <v>23</v>
      </c>
      <c r="J5" s="15" t="s">
        <v>24</v>
      </c>
      <c r="K5" s="15" t="s">
        <v>25</v>
      </c>
      <c r="L5" s="247"/>
      <c r="M5" s="247"/>
      <c r="N5" s="115" t="s">
        <v>93</v>
      </c>
      <c r="O5" s="115" t="s">
        <v>94</v>
      </c>
      <c r="P5" s="247"/>
    </row>
    <row r="6" spans="1:16" ht="43.5" customHeight="1" x14ac:dyDescent="0.25">
      <c r="A6" s="21" t="s">
        <v>59</v>
      </c>
      <c r="B6" s="21">
        <v>1</v>
      </c>
      <c r="C6" s="19" t="s">
        <v>34</v>
      </c>
      <c r="D6" s="20" t="s">
        <v>80</v>
      </c>
      <c r="E6" s="1" t="s">
        <v>350</v>
      </c>
      <c r="F6" s="20" t="s">
        <v>237</v>
      </c>
      <c r="G6" s="20" t="s">
        <v>26</v>
      </c>
      <c r="H6" s="20" t="s">
        <v>32</v>
      </c>
      <c r="I6" s="20"/>
      <c r="J6" s="20"/>
      <c r="K6" s="155" t="s">
        <v>478</v>
      </c>
      <c r="L6" s="116" t="s">
        <v>238</v>
      </c>
      <c r="M6" s="116" t="s">
        <v>29</v>
      </c>
      <c r="N6" s="98" t="s">
        <v>358</v>
      </c>
      <c r="O6" s="151" t="s">
        <v>477</v>
      </c>
      <c r="P6" s="156" t="s">
        <v>480</v>
      </c>
    </row>
    <row r="7" spans="1:16" ht="132" x14ac:dyDescent="0.25">
      <c r="A7" s="21" t="s">
        <v>59</v>
      </c>
      <c r="B7" s="21">
        <v>1</v>
      </c>
      <c r="C7" s="19" t="s">
        <v>34</v>
      </c>
      <c r="D7" s="20" t="s">
        <v>115</v>
      </c>
      <c r="E7" s="1" t="s">
        <v>239</v>
      </c>
      <c r="F7" s="20" t="s">
        <v>237</v>
      </c>
      <c r="G7" s="20" t="s">
        <v>26</v>
      </c>
      <c r="H7" s="20" t="s">
        <v>32</v>
      </c>
      <c r="I7" s="20"/>
      <c r="J7" s="20"/>
      <c r="K7" s="108">
        <v>3140</v>
      </c>
      <c r="L7" s="116" t="s">
        <v>238</v>
      </c>
      <c r="M7" s="116" t="s">
        <v>29</v>
      </c>
      <c r="N7" s="98">
        <v>67</v>
      </c>
      <c r="O7" s="151" t="s">
        <v>477</v>
      </c>
      <c r="P7" s="156" t="s">
        <v>479</v>
      </c>
    </row>
    <row r="8" spans="1:16" ht="60" customHeight="1" x14ac:dyDescent="0.25">
      <c r="A8" s="116" t="s">
        <v>59</v>
      </c>
      <c r="B8" s="116">
        <v>1</v>
      </c>
      <c r="C8" s="164" t="s">
        <v>34</v>
      </c>
      <c r="D8" s="116" t="s">
        <v>375</v>
      </c>
      <c r="E8" s="117" t="s">
        <v>376</v>
      </c>
      <c r="F8" s="116" t="s">
        <v>237</v>
      </c>
      <c r="G8" s="116" t="s">
        <v>26</v>
      </c>
      <c r="H8" s="116" t="s">
        <v>32</v>
      </c>
      <c r="I8" s="116"/>
      <c r="J8" s="116"/>
      <c r="K8" s="108">
        <v>3040</v>
      </c>
      <c r="L8" s="116" t="s">
        <v>238</v>
      </c>
      <c r="M8" s="116" t="s">
        <v>29</v>
      </c>
      <c r="N8" s="165" t="s">
        <v>151</v>
      </c>
      <c r="O8" s="108">
        <f>37169035+2500000</f>
        <v>39669035</v>
      </c>
      <c r="P8" s="117" t="s">
        <v>377</v>
      </c>
    </row>
    <row r="9" spans="1:16" ht="60" customHeight="1" x14ac:dyDescent="0.25">
      <c r="A9" s="116" t="s">
        <v>59</v>
      </c>
      <c r="B9" s="116">
        <v>1</v>
      </c>
      <c r="C9" s="164"/>
      <c r="D9" s="116" t="s">
        <v>379</v>
      </c>
      <c r="E9" s="117" t="s">
        <v>380</v>
      </c>
      <c r="F9" s="116" t="s">
        <v>347</v>
      </c>
      <c r="G9" s="116" t="s">
        <v>26</v>
      </c>
      <c r="H9" s="116" t="s">
        <v>32</v>
      </c>
      <c r="I9" s="116"/>
      <c r="J9" s="116"/>
      <c r="K9" s="108">
        <f>37169035+2500000</f>
        <v>39669035</v>
      </c>
      <c r="L9" s="116" t="s">
        <v>238</v>
      </c>
      <c r="M9" s="116" t="s">
        <v>29</v>
      </c>
      <c r="N9" s="165" t="s">
        <v>151</v>
      </c>
      <c r="O9" s="108">
        <f>37169035+2500000</f>
        <v>39669035</v>
      </c>
      <c r="P9" s="117" t="s">
        <v>377</v>
      </c>
    </row>
    <row r="10" spans="1:16" ht="156" x14ac:dyDescent="0.25">
      <c r="A10" s="22" t="s">
        <v>59</v>
      </c>
      <c r="B10" s="22">
        <v>1</v>
      </c>
      <c r="C10" s="19" t="s">
        <v>34</v>
      </c>
      <c r="D10" s="20" t="s">
        <v>116</v>
      </c>
      <c r="E10" s="1" t="s">
        <v>240</v>
      </c>
      <c r="F10" s="20" t="s">
        <v>237</v>
      </c>
      <c r="G10" s="20" t="s">
        <v>26</v>
      </c>
      <c r="H10" s="20" t="s">
        <v>32</v>
      </c>
      <c r="I10" s="20"/>
      <c r="J10" s="20"/>
      <c r="K10" s="157" t="s">
        <v>545</v>
      </c>
      <c r="L10" s="20" t="s">
        <v>238</v>
      </c>
      <c r="M10" s="20" t="s">
        <v>29</v>
      </c>
      <c r="N10" s="132">
        <v>63</v>
      </c>
      <c r="O10" s="155" t="s">
        <v>546</v>
      </c>
      <c r="P10" s="156" t="s">
        <v>578</v>
      </c>
    </row>
    <row r="11" spans="1:16" ht="204" x14ac:dyDescent="0.25">
      <c r="A11" s="22" t="s">
        <v>59</v>
      </c>
      <c r="B11" s="22">
        <v>1</v>
      </c>
      <c r="C11" s="19" t="s">
        <v>34</v>
      </c>
      <c r="D11" s="20" t="s">
        <v>175</v>
      </c>
      <c r="E11" s="1" t="s">
        <v>176</v>
      </c>
      <c r="F11" s="20" t="s">
        <v>351</v>
      </c>
      <c r="G11" s="20" t="s">
        <v>26</v>
      </c>
      <c r="H11" s="116" t="s">
        <v>32</v>
      </c>
      <c r="I11" s="116"/>
      <c r="J11" s="116"/>
      <c r="K11" s="116">
        <v>95</v>
      </c>
      <c r="L11" s="116" t="s">
        <v>238</v>
      </c>
      <c r="M11" s="116" t="s">
        <v>29</v>
      </c>
      <c r="N11" s="132" t="s">
        <v>151</v>
      </c>
      <c r="O11" s="151" t="s">
        <v>481</v>
      </c>
      <c r="P11" s="117" t="s">
        <v>359</v>
      </c>
    </row>
    <row r="12" spans="1:16" ht="57" customHeight="1" x14ac:dyDescent="0.25">
      <c r="A12" s="21" t="s">
        <v>60</v>
      </c>
      <c r="B12" s="21">
        <v>1</v>
      </c>
      <c r="C12" s="19" t="s">
        <v>34</v>
      </c>
      <c r="D12" s="20" t="s">
        <v>80</v>
      </c>
      <c r="E12" s="1" t="s">
        <v>350</v>
      </c>
      <c r="F12" s="20" t="s">
        <v>237</v>
      </c>
      <c r="G12" s="20" t="s">
        <v>26</v>
      </c>
      <c r="H12" s="116" t="s">
        <v>32</v>
      </c>
      <c r="I12" s="116"/>
      <c r="J12" s="116"/>
      <c r="K12" s="108">
        <v>55</v>
      </c>
      <c r="L12" s="116" t="s">
        <v>238</v>
      </c>
      <c r="M12" s="116" t="s">
        <v>29</v>
      </c>
      <c r="N12" s="98">
        <v>66</v>
      </c>
      <c r="O12" s="151" t="s">
        <v>475</v>
      </c>
      <c r="P12" s="117" t="s">
        <v>360</v>
      </c>
    </row>
    <row r="13" spans="1:16" ht="120" x14ac:dyDescent="0.25">
      <c r="A13" s="21" t="s">
        <v>60</v>
      </c>
      <c r="B13" s="21">
        <v>1</v>
      </c>
      <c r="C13" s="19" t="s">
        <v>34</v>
      </c>
      <c r="D13" s="20" t="s">
        <v>115</v>
      </c>
      <c r="E13" s="1" t="s">
        <v>239</v>
      </c>
      <c r="F13" s="20" t="s">
        <v>237</v>
      </c>
      <c r="G13" s="20" t="s">
        <v>26</v>
      </c>
      <c r="H13" s="116" t="s">
        <v>32</v>
      </c>
      <c r="I13" s="116"/>
      <c r="J13" s="116"/>
      <c r="K13" s="108">
        <v>55</v>
      </c>
      <c r="L13" s="116" t="s">
        <v>238</v>
      </c>
      <c r="M13" s="116" t="s">
        <v>29</v>
      </c>
      <c r="N13" s="98">
        <v>66</v>
      </c>
      <c r="O13" s="151" t="s">
        <v>475</v>
      </c>
      <c r="P13" s="156" t="s">
        <v>482</v>
      </c>
    </row>
    <row r="14" spans="1:16" ht="117.75" customHeight="1" x14ac:dyDescent="0.25">
      <c r="A14" s="22" t="s">
        <v>60</v>
      </c>
      <c r="B14" s="22">
        <v>1</v>
      </c>
      <c r="C14" s="19" t="s">
        <v>34</v>
      </c>
      <c r="D14" s="20" t="s">
        <v>175</v>
      </c>
      <c r="E14" s="1" t="s">
        <v>176</v>
      </c>
      <c r="F14" s="20" t="s">
        <v>351</v>
      </c>
      <c r="G14" s="20" t="s">
        <v>26</v>
      </c>
      <c r="H14" s="116" t="s">
        <v>32</v>
      </c>
      <c r="I14" s="116"/>
      <c r="J14" s="116"/>
      <c r="K14" s="108">
        <v>55</v>
      </c>
      <c r="L14" s="116" t="s">
        <v>238</v>
      </c>
      <c r="M14" s="116" t="s">
        <v>29</v>
      </c>
      <c r="N14" s="98">
        <v>66</v>
      </c>
      <c r="O14" s="151" t="s">
        <v>475</v>
      </c>
      <c r="P14" s="117" t="s">
        <v>361</v>
      </c>
    </row>
    <row r="15" spans="1:16" ht="42" customHeight="1" x14ac:dyDescent="0.25">
      <c r="A15" s="167" t="s">
        <v>399</v>
      </c>
      <c r="B15" s="167">
        <v>1</v>
      </c>
      <c r="C15" s="164" t="s">
        <v>34</v>
      </c>
      <c r="D15" s="116" t="s">
        <v>80</v>
      </c>
      <c r="E15" s="117" t="s">
        <v>350</v>
      </c>
      <c r="F15" s="116" t="s">
        <v>237</v>
      </c>
      <c r="G15" s="116" t="s">
        <v>26</v>
      </c>
      <c r="H15" s="116" t="s">
        <v>32</v>
      </c>
      <c r="I15" s="116"/>
      <c r="J15" s="116"/>
      <c r="K15" s="155" t="s">
        <v>485</v>
      </c>
      <c r="L15" s="116" t="s">
        <v>238</v>
      </c>
      <c r="M15" s="116" t="s">
        <v>29</v>
      </c>
      <c r="N15" s="165" t="s">
        <v>404</v>
      </c>
      <c r="O15" s="108">
        <v>5000000</v>
      </c>
      <c r="P15" s="117" t="s">
        <v>458</v>
      </c>
    </row>
    <row r="16" spans="1:16" ht="96" x14ac:dyDescent="0.25">
      <c r="A16" s="167" t="s">
        <v>399</v>
      </c>
      <c r="B16" s="167">
        <v>1</v>
      </c>
      <c r="C16" s="164" t="s">
        <v>34</v>
      </c>
      <c r="D16" s="116" t="s">
        <v>236</v>
      </c>
      <c r="E16" s="117" t="s">
        <v>326</v>
      </c>
      <c r="F16" s="116" t="s">
        <v>237</v>
      </c>
      <c r="G16" s="116" t="s">
        <v>26</v>
      </c>
      <c r="H16" s="116" t="s">
        <v>32</v>
      </c>
      <c r="I16" s="116"/>
      <c r="J16" s="116"/>
      <c r="K16" s="155" t="s">
        <v>485</v>
      </c>
      <c r="L16" s="116" t="s">
        <v>238</v>
      </c>
      <c r="M16" s="116" t="s">
        <v>29</v>
      </c>
      <c r="N16" s="165" t="s">
        <v>404</v>
      </c>
      <c r="O16" s="155" t="s">
        <v>486</v>
      </c>
      <c r="P16" s="156" t="s">
        <v>487</v>
      </c>
    </row>
    <row r="17" spans="1:16" ht="48" x14ac:dyDescent="0.25">
      <c r="A17" s="168" t="s">
        <v>399</v>
      </c>
      <c r="B17" s="168">
        <v>1</v>
      </c>
      <c r="C17" s="169" t="s">
        <v>34</v>
      </c>
      <c r="D17" s="170" t="s">
        <v>483</v>
      </c>
      <c r="E17" s="171"/>
      <c r="F17" s="170" t="s">
        <v>484</v>
      </c>
      <c r="G17" s="170" t="s">
        <v>26</v>
      </c>
      <c r="H17" s="170" t="s">
        <v>32</v>
      </c>
      <c r="I17" s="170"/>
      <c r="J17" s="170"/>
      <c r="K17" s="172">
        <v>16000000</v>
      </c>
      <c r="L17" s="170" t="s">
        <v>238</v>
      </c>
      <c r="M17" s="170" t="s">
        <v>29</v>
      </c>
      <c r="N17" s="173" t="s">
        <v>404</v>
      </c>
      <c r="O17" s="172">
        <v>12000000</v>
      </c>
      <c r="P17" s="171" t="s">
        <v>488</v>
      </c>
    </row>
    <row r="18" spans="1:16" ht="48" x14ac:dyDescent="0.25">
      <c r="A18" s="167" t="s">
        <v>399</v>
      </c>
      <c r="B18" s="167">
        <v>1</v>
      </c>
      <c r="C18" s="164" t="s">
        <v>34</v>
      </c>
      <c r="D18" s="116" t="s">
        <v>400</v>
      </c>
      <c r="E18" s="117" t="s">
        <v>402</v>
      </c>
      <c r="F18" s="116" t="s">
        <v>347</v>
      </c>
      <c r="G18" s="116" t="s">
        <v>26</v>
      </c>
      <c r="H18" s="116" t="s">
        <v>32</v>
      </c>
      <c r="I18" s="116"/>
      <c r="J18" s="116"/>
      <c r="K18" s="155" t="s">
        <v>490</v>
      </c>
      <c r="L18" s="116" t="s">
        <v>238</v>
      </c>
      <c r="M18" s="116" t="s">
        <v>29</v>
      </c>
      <c r="N18" s="165" t="s">
        <v>404</v>
      </c>
      <c r="O18" s="108">
        <v>5000000</v>
      </c>
      <c r="P18" s="117" t="s">
        <v>377</v>
      </c>
    </row>
    <row r="19" spans="1:16" ht="48" x14ac:dyDescent="0.25">
      <c r="A19" s="167" t="s">
        <v>399</v>
      </c>
      <c r="B19" s="167">
        <v>1</v>
      </c>
      <c r="C19" s="164" t="s">
        <v>34</v>
      </c>
      <c r="D19" s="116" t="s">
        <v>401</v>
      </c>
      <c r="E19" s="117" t="s">
        <v>403</v>
      </c>
      <c r="F19" s="116" t="s">
        <v>237</v>
      </c>
      <c r="G19" s="116" t="s">
        <v>26</v>
      </c>
      <c r="H19" s="116" t="s">
        <v>32</v>
      </c>
      <c r="I19" s="116"/>
      <c r="J19" s="116"/>
      <c r="K19" s="155" t="s">
        <v>489</v>
      </c>
      <c r="L19" s="116" t="s">
        <v>238</v>
      </c>
      <c r="M19" s="116" t="s">
        <v>29</v>
      </c>
      <c r="N19" s="165" t="s">
        <v>404</v>
      </c>
      <c r="O19" s="108">
        <v>5000000</v>
      </c>
      <c r="P19" s="117" t="s">
        <v>377</v>
      </c>
    </row>
  </sheetData>
  <mergeCells count="13">
    <mergeCell ref="F4:F5"/>
    <mergeCell ref="A4:A5"/>
    <mergeCell ref="B4:B5"/>
    <mergeCell ref="C4:C5"/>
    <mergeCell ref="D4:D5"/>
    <mergeCell ref="E4:E5"/>
    <mergeCell ref="P4:P5"/>
    <mergeCell ref="G4:G5"/>
    <mergeCell ref="H4:H5"/>
    <mergeCell ref="I4:K4"/>
    <mergeCell ref="L4:L5"/>
    <mergeCell ref="M4:M5"/>
    <mergeCell ref="N4:O4"/>
  </mergeCells>
  <pageMargins left="0.19685039370078741" right="0.23622047244094491" top="0.33" bottom="0.39370078740157483" header="0.19685039370078741" footer="0.19685039370078741"/>
  <pageSetup paperSize="9" scale="80" fitToHeight="0" orientation="landscape" r:id="rId1"/>
  <headerFooter>
    <oddFooter>&amp;L&amp;8&amp;F-&amp;A&amp;R&amp;9&amp;P/&amp;N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N9"/>
  <sheetViews>
    <sheetView workbookViewId="0"/>
  </sheetViews>
  <sheetFormatPr defaultRowHeight="15" x14ac:dyDescent="0.25"/>
  <cols>
    <col min="1" max="1" width="4.28515625" customWidth="1"/>
    <col min="2" max="2" width="4" customWidth="1"/>
    <col min="3" max="3" width="6" customWidth="1"/>
    <col min="4" max="4" width="19.28515625" customWidth="1"/>
    <col min="5" max="5" width="10.140625" customWidth="1"/>
    <col min="6" max="6" width="12" customWidth="1"/>
    <col min="7" max="7" width="7.42578125" customWidth="1"/>
    <col min="8" max="8" width="7.28515625" customWidth="1"/>
    <col min="9" max="9" width="9.85546875" customWidth="1"/>
    <col min="10" max="10" width="20.85546875" customWidth="1"/>
    <col min="11" max="11" width="11" customWidth="1"/>
    <col min="12" max="12" width="7.85546875" customWidth="1"/>
    <col min="13" max="13" width="10.140625" customWidth="1"/>
    <col min="14" max="14" width="44.28515625" customWidth="1"/>
  </cols>
  <sheetData>
    <row r="1" spans="1:14" x14ac:dyDescent="0.25">
      <c r="A1" s="5" t="s">
        <v>10</v>
      </c>
      <c r="B1" s="3" t="s">
        <v>47</v>
      </c>
    </row>
    <row r="2" spans="1:14" ht="9.9499999999999993" customHeight="1" x14ac:dyDescent="0.25"/>
    <row r="3" spans="1:14" ht="15.75" x14ac:dyDescent="0.25">
      <c r="A3" s="17" t="s">
        <v>101</v>
      </c>
      <c r="D3" s="7"/>
    </row>
    <row r="4" spans="1:14" ht="9.9499999999999993" customHeight="1" x14ac:dyDescent="0.25"/>
    <row r="5" spans="1:14" ht="51" customHeight="1" x14ac:dyDescent="0.25">
      <c r="A5" s="243" t="s">
        <v>30</v>
      </c>
      <c r="B5" s="243" t="s">
        <v>31</v>
      </c>
      <c r="C5" s="245" t="s">
        <v>91</v>
      </c>
      <c r="D5" s="248" t="s">
        <v>14</v>
      </c>
      <c r="E5" s="248" t="s">
        <v>17</v>
      </c>
      <c r="F5" s="248" t="s">
        <v>15</v>
      </c>
      <c r="G5" s="245" t="s">
        <v>98</v>
      </c>
      <c r="H5" s="245" t="s">
        <v>72</v>
      </c>
      <c r="I5" s="13" t="s">
        <v>100</v>
      </c>
      <c r="J5" s="248" t="s">
        <v>27</v>
      </c>
      <c r="K5" s="248" t="s">
        <v>18</v>
      </c>
      <c r="L5" s="250" t="s">
        <v>92</v>
      </c>
      <c r="M5" s="251"/>
      <c r="N5" s="245" t="s">
        <v>99</v>
      </c>
    </row>
    <row r="6" spans="1:14" x14ac:dyDescent="0.25">
      <c r="A6" s="244"/>
      <c r="B6" s="244"/>
      <c r="C6" s="246"/>
      <c r="D6" s="246"/>
      <c r="E6" s="246"/>
      <c r="F6" s="246"/>
      <c r="G6" s="249"/>
      <c r="H6" s="249"/>
      <c r="I6" s="16" t="s">
        <v>96</v>
      </c>
      <c r="J6" s="246"/>
      <c r="K6" s="246"/>
      <c r="L6" s="25" t="s">
        <v>93</v>
      </c>
      <c r="M6" s="25" t="s">
        <v>94</v>
      </c>
      <c r="N6" s="247"/>
    </row>
    <row r="7" spans="1:14" ht="96" x14ac:dyDescent="0.25">
      <c r="A7" s="93" t="s">
        <v>58</v>
      </c>
      <c r="B7" s="93">
        <v>2</v>
      </c>
      <c r="C7" s="20" t="s">
        <v>143</v>
      </c>
      <c r="D7" s="94" t="s">
        <v>110</v>
      </c>
      <c r="E7" s="20" t="s">
        <v>205</v>
      </c>
      <c r="F7" s="20" t="s">
        <v>32</v>
      </c>
      <c r="G7" s="99">
        <v>8.4000000000000005E-2</v>
      </c>
      <c r="H7" s="96">
        <v>2012</v>
      </c>
      <c r="I7" s="99">
        <v>6.9729071793257408E-2</v>
      </c>
      <c r="J7" s="20" t="s">
        <v>163</v>
      </c>
      <c r="K7" s="20" t="s">
        <v>162</v>
      </c>
      <c r="L7" s="97">
        <v>13</v>
      </c>
      <c r="M7" s="108">
        <v>27476280</v>
      </c>
      <c r="N7" s="1" t="s">
        <v>159</v>
      </c>
    </row>
    <row r="9" spans="1:14" x14ac:dyDescent="0.25">
      <c r="A9" s="26" t="s">
        <v>156</v>
      </c>
      <c r="H9" s="92" t="s">
        <v>301</v>
      </c>
    </row>
  </sheetData>
  <mergeCells count="12">
    <mergeCell ref="A5:A6"/>
    <mergeCell ref="B5:B6"/>
    <mergeCell ref="C5:C6"/>
    <mergeCell ref="N5:N6"/>
    <mergeCell ref="D5:D6"/>
    <mergeCell ref="E5:E6"/>
    <mergeCell ref="F5:F6"/>
    <mergeCell ref="G5:G6"/>
    <mergeCell ref="H5:H6"/>
    <mergeCell ref="J5:J6"/>
    <mergeCell ref="K5:K6"/>
    <mergeCell ref="L5:M5"/>
  </mergeCells>
  <phoneticPr fontId="20" type="noConversion"/>
  <pageMargins left="0.28000000000000003" right="0.28999999999999998" top="0.35" bottom="0.42" header="0.18" footer="0.23"/>
  <pageSetup paperSize="9" scale="81" fitToHeight="20" orientation="landscape" r:id="rId1"/>
  <headerFooter>
    <oddFooter>&amp;L&amp;8&amp;F-&amp;A&amp;R&amp;8&amp;P/&amp;N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workbookViewId="0">
      <selection activeCell="B2" sqref="B2"/>
    </sheetView>
  </sheetViews>
  <sheetFormatPr defaultRowHeight="15" x14ac:dyDescent="0.25"/>
  <cols>
    <col min="1" max="1" width="29" style="46" customWidth="1"/>
    <col min="2" max="2" width="11.42578125" style="46" customWidth="1"/>
    <col min="3" max="3" width="6.7109375" style="46" bestFit="1" customWidth="1"/>
    <col min="4" max="4" width="10.28515625" style="46" customWidth="1"/>
    <col min="5" max="5" width="6.7109375" style="46" bestFit="1" customWidth="1"/>
    <col min="6" max="6" width="11" style="46" customWidth="1"/>
    <col min="7" max="7" width="6.7109375" style="46" bestFit="1" customWidth="1"/>
    <col min="8" max="8" width="10.28515625" style="46" customWidth="1"/>
    <col min="9" max="9" width="6.7109375" style="46" bestFit="1" customWidth="1"/>
    <col min="10" max="10" width="8.5703125" style="46" customWidth="1"/>
    <col min="11" max="11" width="8.42578125" style="46" customWidth="1"/>
    <col min="12" max="16384" width="9.140625" style="46"/>
  </cols>
  <sheetData>
    <row r="1" spans="1:11" x14ac:dyDescent="0.25">
      <c r="A1" s="82" t="s">
        <v>291</v>
      </c>
      <c r="B1" s="83"/>
      <c r="C1" s="83"/>
      <c r="D1" s="83"/>
      <c r="E1" s="83"/>
      <c r="F1" s="83"/>
      <c r="G1" s="83"/>
      <c r="H1" s="83"/>
      <c r="I1" s="83"/>
      <c r="J1" s="84"/>
    </row>
    <row r="2" spans="1:11" x14ac:dyDescent="0.2">
      <c r="A2" s="92" t="s">
        <v>301</v>
      </c>
      <c r="J2" s="84"/>
    </row>
    <row r="3" spans="1:11" x14ac:dyDescent="0.2">
      <c r="A3" s="92"/>
      <c r="J3" s="84"/>
    </row>
    <row r="4" spans="1:11" ht="32.25" customHeight="1" x14ac:dyDescent="0.25">
      <c r="A4" s="261" t="s">
        <v>292</v>
      </c>
      <c r="B4" s="263" t="s">
        <v>293</v>
      </c>
      <c r="C4" s="264"/>
      <c r="D4" s="263" t="s">
        <v>293</v>
      </c>
      <c r="E4" s="264"/>
      <c r="F4" s="263" t="s">
        <v>293</v>
      </c>
      <c r="G4" s="264"/>
      <c r="H4" s="263" t="s">
        <v>293</v>
      </c>
      <c r="I4" s="264"/>
      <c r="J4" s="263" t="s">
        <v>293</v>
      </c>
      <c r="K4" s="265"/>
    </row>
    <row r="5" spans="1:11" x14ac:dyDescent="0.25">
      <c r="A5" s="262"/>
      <c r="B5" s="85">
        <v>2009</v>
      </c>
      <c r="C5" s="85" t="s">
        <v>205</v>
      </c>
      <c r="D5" s="85">
        <v>2010</v>
      </c>
      <c r="E5" s="85" t="s">
        <v>205</v>
      </c>
      <c r="F5" s="85">
        <v>2011</v>
      </c>
      <c r="G5" s="85" t="s">
        <v>205</v>
      </c>
      <c r="H5" s="85">
        <v>2012</v>
      </c>
      <c r="I5" s="85" t="s">
        <v>205</v>
      </c>
      <c r="J5" s="85">
        <v>2023</v>
      </c>
      <c r="K5" s="85" t="s">
        <v>205</v>
      </c>
    </row>
    <row r="6" spans="1:11" ht="25.5" x14ac:dyDescent="0.25">
      <c r="A6" s="86" t="s">
        <v>294</v>
      </c>
      <c r="B6" s="87">
        <v>410438</v>
      </c>
      <c r="C6" s="88">
        <f t="shared" ref="C6:C12" si="0">B6/B$12</f>
        <v>0.42087399149306198</v>
      </c>
      <c r="D6" s="87">
        <v>405770.79399999999</v>
      </c>
      <c r="E6" s="88">
        <f t="shared" ref="E6:E12" si="1">D6/D$12</f>
        <v>0.42195248838004212</v>
      </c>
      <c r="F6" s="87">
        <v>400475.29299999995</v>
      </c>
      <c r="G6" s="88">
        <f t="shared" ref="G6:G12" si="2">F6/F$12</f>
        <v>0.4354777925637438</v>
      </c>
      <c r="H6" s="87">
        <v>412555.30299999996</v>
      </c>
      <c r="I6" s="88">
        <f t="shared" ref="I6:I12" si="3">H6/H$12</f>
        <v>0.43031522296567337</v>
      </c>
      <c r="J6" s="87"/>
      <c r="K6" s="88"/>
    </row>
    <row r="7" spans="1:11" ht="25.5" x14ac:dyDescent="0.25">
      <c r="A7" s="86" t="s">
        <v>295</v>
      </c>
      <c r="B7" s="87">
        <v>270744</v>
      </c>
      <c r="C7" s="88">
        <f t="shared" si="0"/>
        <v>0.27762806551244662</v>
      </c>
      <c r="D7" s="87">
        <v>246434.87199999997</v>
      </c>
      <c r="E7" s="88">
        <f t="shared" si="1"/>
        <v>0.25626242450563647</v>
      </c>
      <c r="F7" s="87">
        <v>212777.39499999999</v>
      </c>
      <c r="G7" s="88">
        <f t="shared" si="2"/>
        <v>0.23137464882774625</v>
      </c>
      <c r="H7" s="87">
        <v>246862.774</v>
      </c>
      <c r="I7" s="88">
        <f t="shared" si="3"/>
        <v>0.25748986587559303</v>
      </c>
      <c r="J7" s="87"/>
      <c r="K7" s="88"/>
    </row>
    <row r="8" spans="1:11" ht="25.5" x14ac:dyDescent="0.25">
      <c r="A8" s="86" t="s">
        <v>296</v>
      </c>
      <c r="B8" s="87">
        <v>112759</v>
      </c>
      <c r="C8" s="88">
        <f t="shared" si="0"/>
        <v>0.11562606387996768</v>
      </c>
      <c r="D8" s="87">
        <v>121055.72200000001</v>
      </c>
      <c r="E8" s="88">
        <f t="shared" si="1"/>
        <v>0.12588329146858859</v>
      </c>
      <c r="F8" s="87">
        <v>102291.54800000001</v>
      </c>
      <c r="G8" s="88">
        <f t="shared" si="2"/>
        <v>0.11123207423677009</v>
      </c>
      <c r="H8" s="87">
        <v>93656.577000000005</v>
      </c>
      <c r="I8" s="88">
        <f t="shared" si="3"/>
        <v>9.7688359647522843E-2</v>
      </c>
      <c r="J8" s="87"/>
      <c r="K8" s="88"/>
    </row>
    <row r="9" spans="1:11" ht="25.5" x14ac:dyDescent="0.25">
      <c r="A9" s="86" t="s">
        <v>297</v>
      </c>
      <c r="B9" s="87">
        <v>79196</v>
      </c>
      <c r="C9" s="88">
        <f t="shared" si="0"/>
        <v>8.1209675103875709E-2</v>
      </c>
      <c r="D9" s="87">
        <v>85967.224999999991</v>
      </c>
      <c r="E9" s="88">
        <f t="shared" si="1"/>
        <v>8.9395503679047347E-2</v>
      </c>
      <c r="F9" s="87">
        <v>101041.72200000001</v>
      </c>
      <c r="G9" s="88">
        <f t="shared" si="2"/>
        <v>0.10987301045160726</v>
      </c>
      <c r="H9" s="87">
        <v>100361.219</v>
      </c>
      <c r="I9" s="88">
        <f t="shared" si="3"/>
        <v>0.10468162696503207</v>
      </c>
      <c r="J9" s="87"/>
      <c r="K9" s="88"/>
    </row>
    <row r="10" spans="1:11" ht="25.5" x14ac:dyDescent="0.25">
      <c r="A10" s="89" t="s">
        <v>298</v>
      </c>
      <c r="B10" s="90">
        <v>75733</v>
      </c>
      <c r="C10" s="91">
        <f t="shared" si="0"/>
        <v>7.7658623221397785E-2</v>
      </c>
      <c r="D10" s="90">
        <v>75783.607999999993</v>
      </c>
      <c r="E10" s="91">
        <f t="shared" si="1"/>
        <v>7.880577519834428E-2</v>
      </c>
      <c r="F10" s="90">
        <v>77193.681999999986</v>
      </c>
      <c r="G10" s="91">
        <f t="shared" si="2"/>
        <v>8.3940594650436032E-2</v>
      </c>
      <c r="H10" s="90">
        <v>80629.311000000016</v>
      </c>
      <c r="I10" s="91">
        <f t="shared" si="3"/>
        <v>8.4100288344938878E-2</v>
      </c>
      <c r="J10" s="90">
        <v>68000</v>
      </c>
      <c r="K10" s="91">
        <f>J10/J$12</f>
        <v>6.9729071793257408E-2</v>
      </c>
    </row>
    <row r="11" spans="1:11" ht="25.5" x14ac:dyDescent="0.25">
      <c r="A11" s="86" t="s">
        <v>299</v>
      </c>
      <c r="B11" s="87">
        <v>26334</v>
      </c>
      <c r="C11" s="88">
        <f t="shared" si="0"/>
        <v>2.7003580789250248E-2</v>
      </c>
      <c r="D11" s="87">
        <v>26638.214</v>
      </c>
      <c r="E11" s="88">
        <f t="shared" si="1"/>
        <v>2.7700516768341083E-2</v>
      </c>
      <c r="F11" s="87">
        <v>25843.128000000004</v>
      </c>
      <c r="G11" s="88">
        <f t="shared" si="2"/>
        <v>2.8101879269696376E-2</v>
      </c>
      <c r="H11" s="87">
        <v>24662.932000000001</v>
      </c>
      <c r="I11" s="88">
        <f t="shared" si="3"/>
        <v>2.5724636201239767E-2</v>
      </c>
      <c r="J11" s="87"/>
      <c r="K11" s="88"/>
    </row>
    <row r="12" spans="1:11" ht="25.5" x14ac:dyDescent="0.25">
      <c r="A12" s="86" t="s">
        <v>300</v>
      </c>
      <c r="B12" s="87">
        <f>SUM(B6:B11)</f>
        <v>975204</v>
      </c>
      <c r="C12" s="88">
        <f t="shared" si="0"/>
        <v>1</v>
      </c>
      <c r="D12" s="87">
        <v>961650.43500000006</v>
      </c>
      <c r="E12" s="88">
        <f t="shared" si="1"/>
        <v>1</v>
      </c>
      <c r="F12" s="87">
        <v>919622.76800000016</v>
      </c>
      <c r="G12" s="88">
        <f t="shared" si="2"/>
        <v>1</v>
      </c>
      <c r="H12" s="87">
        <v>958728.11600000004</v>
      </c>
      <c r="I12" s="88">
        <f t="shared" si="3"/>
        <v>1</v>
      </c>
      <c r="J12" s="87">
        <v>975203</v>
      </c>
      <c r="K12" s="88">
        <f>J12/J$12</f>
        <v>1</v>
      </c>
    </row>
  </sheetData>
  <mergeCells count="6">
    <mergeCell ref="A4:A5"/>
    <mergeCell ref="B4:C4"/>
    <mergeCell ref="J4:K4"/>
    <mergeCell ref="D4:E4"/>
    <mergeCell ref="F4:G4"/>
    <mergeCell ref="H4:I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27</vt:i4>
      </vt:variant>
      <vt:variant>
        <vt:lpstr>Περιοχές με ονόματα</vt:lpstr>
      </vt:variant>
      <vt:variant>
        <vt:i4>20</vt:i4>
      </vt:variant>
    </vt:vector>
  </HeadingPairs>
  <TitlesOfParts>
    <vt:vector size="47" baseType="lpstr">
      <vt:lpstr>ΑΠ1-Απ</vt:lpstr>
      <vt:lpstr>ΑΠ1-Εκ</vt:lpstr>
      <vt:lpstr>ΑΠ2-Απ</vt:lpstr>
      <vt:lpstr>ΑΠ2-Εκ</vt:lpstr>
      <vt:lpstr>ΑΠ3-Απ</vt:lpstr>
      <vt:lpstr>ΑΠΑ 3.3</vt:lpstr>
      <vt:lpstr>ΑΠ3-Εκ</vt:lpstr>
      <vt:lpstr>ΑΠ4-Απ</vt:lpstr>
      <vt:lpstr>Τ2006β</vt:lpstr>
      <vt:lpstr>ΑΠ4-Εκ</vt:lpstr>
      <vt:lpstr>ΑΠ5-Απ</vt:lpstr>
      <vt:lpstr>ΑΠ5-Εκ</vt:lpstr>
      <vt:lpstr>ΑΠ6-Απ</vt:lpstr>
      <vt:lpstr>ΑΠ6-Εκ</vt:lpstr>
      <vt:lpstr>ΑΠ7-Απ</vt:lpstr>
      <vt:lpstr>Ατυχ 7.2</vt:lpstr>
      <vt:lpstr>ΑΠ7-Εκ</vt:lpstr>
      <vt:lpstr>ΑΠ8-Απ</vt:lpstr>
      <vt:lpstr>ΑΠ8-Εκ</vt:lpstr>
      <vt:lpstr>ΑΠ9-Απ</vt:lpstr>
      <vt:lpstr>ΑΠ9-Εκ</vt:lpstr>
      <vt:lpstr>ΑΠ10-Απ</vt:lpstr>
      <vt:lpstr>ΑΠ10-Εκ</vt:lpstr>
      <vt:lpstr>ΑΠ11-Απ</vt:lpstr>
      <vt:lpstr>ΑΠ11-Εκ</vt:lpstr>
      <vt:lpstr>ΑΠ12-Εκ</vt:lpstr>
      <vt:lpstr>ΑΠ13-Εκ</vt:lpstr>
      <vt:lpstr>'ΑΠ10-Εκ'!_ftnref1</vt:lpstr>
      <vt:lpstr>'ΑΠ11-Εκ'!_ftnref1</vt:lpstr>
      <vt:lpstr>'ΑΠ12-Εκ'!_ftnref1</vt:lpstr>
      <vt:lpstr>'ΑΠ13-Εκ'!_ftnref1</vt:lpstr>
      <vt:lpstr>'ΑΠ1-Εκ'!_ftnref1</vt:lpstr>
      <vt:lpstr>'ΑΠ2-Εκ'!_ftnref1</vt:lpstr>
      <vt:lpstr>'ΑΠ3-Εκ'!_ftnref1</vt:lpstr>
      <vt:lpstr>'ΑΠ4-Εκ'!_ftnref1</vt:lpstr>
      <vt:lpstr>'ΑΠ5-Εκ'!_ftnref1</vt:lpstr>
      <vt:lpstr>'ΑΠ6-Εκ'!_ftnref1</vt:lpstr>
      <vt:lpstr>'ΑΠ7-Εκ'!_ftnref1</vt:lpstr>
      <vt:lpstr>'ΑΠ8-Εκ'!_ftnref1</vt:lpstr>
      <vt:lpstr>'ΑΠ9-Εκ'!_ftnref1</vt:lpstr>
      <vt:lpstr>'Ατυχ 7.2'!Print_Area</vt:lpstr>
      <vt:lpstr>'ΑΠ10-Απ'!Print_Titles</vt:lpstr>
      <vt:lpstr>'ΑΠ10-Εκ'!Print_Titles</vt:lpstr>
      <vt:lpstr>'ΑΠ3-Εκ'!Print_Titles</vt:lpstr>
      <vt:lpstr>'ΑΠ6-Απ'!Print_Titles</vt:lpstr>
      <vt:lpstr>'ΑΠ6-Εκ'!Print_Titles</vt:lpstr>
      <vt:lpstr>'Ατυχ 7.2'!Print_Titles</vt:lpstr>
    </vt:vector>
  </TitlesOfParts>
  <Company>MOD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imouratidis</dc:creator>
  <cp:lastModifiedBy>ΜΟΥΡΑΤΙΔΗΣ ΗΛΙΑΣ</cp:lastModifiedBy>
  <cp:lastPrinted>2020-06-22T17:24:36Z</cp:lastPrinted>
  <dcterms:created xsi:type="dcterms:W3CDTF">2014-07-02T05:09:49Z</dcterms:created>
  <dcterms:modified xsi:type="dcterms:W3CDTF">2023-09-29T12:22:42Z</dcterms:modified>
</cp:coreProperties>
</file>